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Računalo-02\Desktop\"/>
    </mc:Choice>
  </mc:AlternateContent>
  <xr:revisionPtr revIDLastSave="0" documentId="8_{D15E9EB1-D97A-4A5E-8D0D-218939B3035D}" xr6:coauthVersionLast="47" xr6:coauthVersionMax="47" xr10:uidLastSave="{00000000-0000-0000-0000-000000000000}"/>
  <bookViews>
    <workbookView xWindow="390" yWindow="390" windowWidth="28245" windowHeight="15600" activeTab="1" xr2:uid="{00000000-000D-0000-FFFF-FFFF00000000}"/>
  </bookViews>
  <sheets>
    <sheet name="Zakon o proračunu" sheetId="24" r:id="rId1"/>
    <sheet name="pol.g." sheetId="25" r:id="rId2"/>
    <sheet name="OPĆI DIO I" sheetId="23" r:id="rId3"/>
    <sheet name="RASHOD I.F.12" sheetId="16" r:id="rId4"/>
    <sheet name="PRIH. I.F.12" sheetId="11" r:id="rId5"/>
    <sheet name="RASHOD F.K.12" sheetId="18" r:id="rId6"/>
    <sheet name="PRIHOD F.K. 12" sheetId="19" r:id="rId7"/>
    <sheet name="RASHOD E.K.12" sheetId="20" r:id="rId8"/>
    <sheet name="PRIHOD E.K.12" sheetId="2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1" i="16" l="1"/>
  <c r="H289" i="16"/>
  <c r="H288" i="16"/>
  <c r="H287" i="16"/>
  <c r="H285" i="16"/>
  <c r="H284" i="16"/>
  <c r="C26" i="21" l="1"/>
  <c r="C25" i="21" s="1"/>
  <c r="D25" i="21" s="1"/>
  <c r="C23" i="21"/>
  <c r="D23" i="21" s="1"/>
  <c r="C22" i="21"/>
  <c r="D22" i="21" s="1"/>
  <c r="C19" i="21"/>
  <c r="C18" i="21" s="1"/>
  <c r="C15" i="21"/>
  <c r="D15" i="21" s="1"/>
  <c r="C12" i="21"/>
  <c r="D12" i="21" s="1"/>
  <c r="C9" i="21"/>
  <c r="D9" i="21"/>
  <c r="D10" i="21"/>
  <c r="D11" i="21"/>
  <c r="D13" i="21"/>
  <c r="D14" i="21"/>
  <c r="D16" i="21"/>
  <c r="D17" i="21"/>
  <c r="D20" i="21"/>
  <c r="D21" i="21"/>
  <c r="D24" i="21"/>
  <c r="D27" i="21"/>
  <c r="D28" i="21"/>
  <c r="D29" i="21"/>
  <c r="D13" i="19"/>
  <c r="D14" i="19"/>
  <c r="D16" i="19"/>
  <c r="D17" i="19"/>
  <c r="D19" i="19"/>
  <c r="D20" i="19"/>
  <c r="D23" i="19"/>
  <c r="D24" i="19"/>
  <c r="D27" i="19"/>
  <c r="D30" i="19"/>
  <c r="D31" i="19"/>
  <c r="D32" i="19"/>
  <c r="E29" i="19"/>
  <c r="E28" i="19" s="1"/>
  <c r="E26" i="19"/>
  <c r="E25" i="19" s="1"/>
  <c r="E22" i="19"/>
  <c r="E21" i="19" s="1"/>
  <c r="E18" i="19"/>
  <c r="E15" i="19"/>
  <c r="E12" i="19"/>
  <c r="E11" i="19" s="1"/>
  <c r="E15" i="21"/>
  <c r="C8" i="21" l="1"/>
  <c r="D8" i="21" s="1"/>
  <c r="D26" i="21"/>
  <c r="D18" i="21"/>
  <c r="C7" i="21"/>
  <c r="D19" i="21"/>
  <c r="E10" i="19"/>
  <c r="E9" i="21"/>
  <c r="F29" i="19"/>
  <c r="F28" i="19" s="1"/>
  <c r="F26" i="19"/>
  <c r="F25" i="19"/>
  <c r="F22" i="19"/>
  <c r="F21" i="19" s="1"/>
  <c r="F18" i="19"/>
  <c r="F15" i="19"/>
  <c r="F12" i="19"/>
  <c r="F11" i="19"/>
  <c r="F10" i="19" l="1"/>
  <c r="C6" i="21"/>
  <c r="D7" i="21"/>
  <c r="E9" i="19"/>
  <c r="E8" i="19"/>
  <c r="F9" i="19"/>
  <c r="F8" i="19"/>
  <c r="D83" i="18"/>
  <c r="C82" i="18"/>
  <c r="D82" i="18" s="1"/>
  <c r="C81" i="18"/>
  <c r="D81" i="18" s="1"/>
  <c r="D80" i="18"/>
  <c r="C79" i="18"/>
  <c r="D79" i="18" s="1"/>
  <c r="D78" i="18"/>
  <c r="C77" i="18"/>
  <c r="D77" i="18" s="1"/>
  <c r="D76" i="18"/>
  <c r="C75" i="18"/>
  <c r="D75" i="18" s="1"/>
  <c r="D74" i="18"/>
  <c r="D73" i="18"/>
  <c r="D72" i="18"/>
  <c r="D71" i="18"/>
  <c r="D70" i="18"/>
  <c r="D69" i="18"/>
  <c r="D68" i="18"/>
  <c r="C67" i="18"/>
  <c r="C66" i="18" s="1"/>
  <c r="D64" i="18"/>
  <c r="C63" i="18"/>
  <c r="D63" i="18" s="1"/>
  <c r="C62" i="18"/>
  <c r="D62" i="18" s="1"/>
  <c r="D61" i="18"/>
  <c r="C60" i="18"/>
  <c r="C59" i="18" s="1"/>
  <c r="D59" i="18" s="1"/>
  <c r="D58" i="18"/>
  <c r="C57" i="18"/>
  <c r="C56" i="18" s="1"/>
  <c r="D56" i="18" s="1"/>
  <c r="D55" i="18"/>
  <c r="D54" i="18"/>
  <c r="C53" i="18"/>
  <c r="C52" i="18" s="1"/>
  <c r="D52" i="18" s="1"/>
  <c r="D51" i="18"/>
  <c r="D50" i="18"/>
  <c r="D49" i="18"/>
  <c r="D48" i="18"/>
  <c r="D47" i="18"/>
  <c r="D46" i="18"/>
  <c r="C45" i="18"/>
  <c r="D45" i="18" s="1"/>
  <c r="D44" i="18"/>
  <c r="C43" i="18"/>
  <c r="D43" i="18" s="1"/>
  <c r="D42" i="18"/>
  <c r="D41" i="18"/>
  <c r="D40" i="18"/>
  <c r="D39" i="18"/>
  <c r="D38" i="18"/>
  <c r="D37" i="18"/>
  <c r="D36" i="18"/>
  <c r="D35" i="18"/>
  <c r="C34" i="18"/>
  <c r="D34" i="18" s="1"/>
  <c r="D33" i="18"/>
  <c r="D32" i="18"/>
  <c r="D31" i="18"/>
  <c r="D30" i="18"/>
  <c r="D29" i="18"/>
  <c r="C28" i="18"/>
  <c r="D28" i="18" s="1"/>
  <c r="D27" i="18"/>
  <c r="D26" i="18"/>
  <c r="D25" i="18"/>
  <c r="D24" i="18"/>
  <c r="C23" i="18"/>
  <c r="C22" i="18" s="1"/>
  <c r="D22" i="18" s="1"/>
  <c r="D21" i="18"/>
  <c r="D20" i="18"/>
  <c r="D19" i="18"/>
  <c r="C18" i="18"/>
  <c r="D18" i="18" s="1"/>
  <c r="D17" i="18"/>
  <c r="C16" i="18"/>
  <c r="D16" i="18" s="1"/>
  <c r="D15" i="18"/>
  <c r="D14" i="18"/>
  <c r="D13" i="18"/>
  <c r="C12" i="18"/>
  <c r="D12" i="18" s="1"/>
  <c r="C49" i="20"/>
  <c r="C41" i="20"/>
  <c r="C14" i="20"/>
  <c r="C5" i="21" l="1"/>
  <c r="D6" i="21"/>
  <c r="D66" i="18"/>
  <c r="C65" i="18"/>
  <c r="D65" i="18" s="1"/>
  <c r="D60" i="18"/>
  <c r="D67" i="18"/>
  <c r="C11" i="18"/>
  <c r="D23" i="18"/>
  <c r="D53" i="18"/>
  <c r="D57" i="18"/>
  <c r="D9" i="20"/>
  <c r="D10" i="20"/>
  <c r="D11" i="20"/>
  <c r="D13" i="20"/>
  <c r="D15" i="20"/>
  <c r="D16" i="20"/>
  <c r="D17" i="20"/>
  <c r="D20" i="20"/>
  <c r="D21" i="20"/>
  <c r="D22" i="20"/>
  <c r="D23" i="20"/>
  <c r="D25" i="20"/>
  <c r="D26" i="20"/>
  <c r="D27" i="20"/>
  <c r="D28" i="20"/>
  <c r="D29" i="20"/>
  <c r="D31" i="20"/>
  <c r="D32" i="20"/>
  <c r="D33" i="20"/>
  <c r="D34" i="20"/>
  <c r="D35" i="20"/>
  <c r="D36" i="20"/>
  <c r="D37" i="20"/>
  <c r="D38" i="20"/>
  <c r="D40" i="20"/>
  <c r="D42" i="20"/>
  <c r="D43" i="20"/>
  <c r="D44" i="20"/>
  <c r="D45" i="20"/>
  <c r="D46" i="20"/>
  <c r="D47" i="20"/>
  <c r="D50" i="20"/>
  <c r="D51" i="20"/>
  <c r="D54" i="20"/>
  <c r="D57" i="20"/>
  <c r="D60" i="20"/>
  <c r="D64" i="20"/>
  <c r="D65" i="20"/>
  <c r="D66" i="20"/>
  <c r="D67" i="20"/>
  <c r="D68" i="20"/>
  <c r="D69" i="20"/>
  <c r="D70" i="20"/>
  <c r="D72" i="20"/>
  <c r="D74" i="20"/>
  <c r="D76" i="20"/>
  <c r="D79" i="20"/>
  <c r="F308" i="16"/>
  <c r="F307" i="16"/>
  <c r="F306" i="16"/>
  <c r="F304" i="16"/>
  <c r="F301" i="16"/>
  <c r="F298" i="16"/>
  <c r="F283" i="16"/>
  <c r="F286" i="16"/>
  <c r="F290" i="16"/>
  <c r="F123" i="16"/>
  <c r="F282" i="16" l="1"/>
  <c r="F297" i="16"/>
  <c r="F296" i="16" s="1"/>
  <c r="F295" i="16" s="1"/>
  <c r="F294" i="16" s="1"/>
  <c r="F293" i="16" s="1"/>
  <c r="F292" i="16" s="1"/>
  <c r="C10" i="18"/>
  <c r="D11" i="18"/>
  <c r="E82" i="18"/>
  <c r="E81" i="18" s="1"/>
  <c r="E79" i="18"/>
  <c r="E77" i="18"/>
  <c r="E75" i="18"/>
  <c r="E67" i="18"/>
  <c r="E63" i="18"/>
  <c r="E62" i="18"/>
  <c r="E60" i="18"/>
  <c r="E59" i="18"/>
  <c r="E57" i="18"/>
  <c r="E56" i="18" s="1"/>
  <c r="E53" i="18"/>
  <c r="E52" i="18"/>
  <c r="E45" i="18"/>
  <c r="E43" i="18"/>
  <c r="E34" i="18"/>
  <c r="E28" i="18"/>
  <c r="E23" i="18"/>
  <c r="E18" i="18"/>
  <c r="E16" i="18"/>
  <c r="E12" i="18"/>
  <c r="E11" i="18" s="1"/>
  <c r="H64" i="18"/>
  <c r="G64" i="18"/>
  <c r="F63" i="18"/>
  <c r="H83" i="18"/>
  <c r="G83" i="18"/>
  <c r="F82" i="18"/>
  <c r="C59" i="20"/>
  <c r="C58" i="20"/>
  <c r="E59" i="20"/>
  <c r="E58" i="20" s="1"/>
  <c r="H79" i="20"/>
  <c r="G79" i="20"/>
  <c r="F78" i="20"/>
  <c r="E78" i="20"/>
  <c r="E77" i="20" s="1"/>
  <c r="C78" i="20"/>
  <c r="D78" i="20" s="1"/>
  <c r="F58" i="20"/>
  <c r="F59" i="20"/>
  <c r="H60" i="20"/>
  <c r="G60" i="20"/>
  <c r="H59" i="20"/>
  <c r="F281" i="16" l="1"/>
  <c r="G58" i="20"/>
  <c r="D58" i="20"/>
  <c r="C77" i="20"/>
  <c r="D77" i="20" s="1"/>
  <c r="G59" i="20"/>
  <c r="D59" i="20"/>
  <c r="E22" i="18"/>
  <c r="E10" i="18" s="1"/>
  <c r="E9" i="18" s="1"/>
  <c r="E66" i="18"/>
  <c r="E65" i="18" s="1"/>
  <c r="H82" i="18"/>
  <c r="C9" i="18"/>
  <c r="D9" i="18" s="1"/>
  <c r="D10" i="18"/>
  <c r="H63" i="18"/>
  <c r="F62" i="18"/>
  <c r="G63" i="18"/>
  <c r="F81" i="18"/>
  <c r="G82" i="18"/>
  <c r="H58" i="20"/>
  <c r="H78" i="20"/>
  <c r="F77" i="20"/>
  <c r="G78" i="20"/>
  <c r="F280" i="16" l="1"/>
  <c r="H62" i="18"/>
  <c r="G62" i="18"/>
  <c r="H81" i="18"/>
  <c r="G81" i="18"/>
  <c r="H77" i="20"/>
  <c r="G77" i="20"/>
  <c r="G13" i="25"/>
  <c r="F13" i="25"/>
  <c r="E11" i="25"/>
  <c r="D11" i="25"/>
  <c r="C11" i="25"/>
  <c r="G10" i="25"/>
  <c r="F10" i="25"/>
  <c r="G9" i="25"/>
  <c r="F9" i="25"/>
  <c r="E8" i="25"/>
  <c r="D8" i="25"/>
  <c r="C8" i="25"/>
  <c r="G7" i="25"/>
  <c r="F7" i="25"/>
  <c r="G6" i="25"/>
  <c r="F6" i="25"/>
  <c r="F279" i="16" l="1"/>
  <c r="C12" i="25"/>
  <c r="C14" i="25" s="1"/>
  <c r="G11" i="25"/>
  <c r="G8" i="25"/>
  <c r="D12" i="25"/>
  <c r="D14" i="25" s="1"/>
  <c r="E12" i="25"/>
  <c r="E14" i="25" s="1"/>
  <c r="F14" i="25" s="1"/>
  <c r="F8" i="25"/>
  <c r="F11" i="25"/>
  <c r="E14" i="11"/>
  <c r="F31" i="11"/>
  <c r="D31" i="11"/>
  <c r="D30" i="11" s="1"/>
  <c r="D29" i="11" s="1"/>
  <c r="C31" i="11"/>
  <c r="C30" i="11"/>
  <c r="C29" i="11" s="1"/>
  <c r="G32" i="11"/>
  <c r="H32" i="11"/>
  <c r="E30" i="11"/>
  <c r="E29" i="11" s="1"/>
  <c r="E31" i="11"/>
  <c r="G23" i="11"/>
  <c r="G24" i="11"/>
  <c r="H91" i="11"/>
  <c r="G91" i="11"/>
  <c r="D91" i="11"/>
  <c r="H90" i="11"/>
  <c r="G90" i="11"/>
  <c r="D90" i="11"/>
  <c r="F89" i="11"/>
  <c r="E89" i="11"/>
  <c r="C89" i="11"/>
  <c r="D89" i="11" s="1"/>
  <c r="H88" i="11"/>
  <c r="G88" i="11"/>
  <c r="D88" i="11"/>
  <c r="F87" i="11"/>
  <c r="H87" i="11" s="1"/>
  <c r="E87" i="11"/>
  <c r="C87" i="11"/>
  <c r="D87" i="11" s="1"/>
  <c r="D10" i="11"/>
  <c r="D25" i="11"/>
  <c r="D26" i="11"/>
  <c r="D36" i="11"/>
  <c r="D42" i="11"/>
  <c r="D43" i="11"/>
  <c r="D49" i="11"/>
  <c r="D55" i="11"/>
  <c r="D56" i="11"/>
  <c r="D62" i="11"/>
  <c r="D63" i="11"/>
  <c r="D69" i="11"/>
  <c r="D71" i="11"/>
  <c r="D72" i="11"/>
  <c r="D78" i="11"/>
  <c r="D79" i="11"/>
  <c r="D81" i="11"/>
  <c r="D82" i="11"/>
  <c r="G8" i="16"/>
  <c r="G31" i="16"/>
  <c r="G32" i="16"/>
  <c r="G36" i="16"/>
  <c r="G37" i="16"/>
  <c r="G40" i="16"/>
  <c r="G42" i="16"/>
  <c r="G44" i="16"/>
  <c r="G48" i="16"/>
  <c r="G50" i="16"/>
  <c r="G56" i="16"/>
  <c r="G64" i="16"/>
  <c r="G73" i="16"/>
  <c r="G83" i="16"/>
  <c r="G84" i="16"/>
  <c r="G96" i="16"/>
  <c r="G98" i="16"/>
  <c r="G104" i="16"/>
  <c r="G123" i="16"/>
  <c r="G124" i="16"/>
  <c r="G134" i="16"/>
  <c r="G154" i="16"/>
  <c r="G156" i="16"/>
  <c r="G171" i="16"/>
  <c r="G184" i="16"/>
  <c r="G187" i="16"/>
  <c r="G202" i="16"/>
  <c r="G211" i="16"/>
  <c r="G218" i="16"/>
  <c r="G221" i="16"/>
  <c r="G251" i="16"/>
  <c r="G264" i="16"/>
  <c r="G265" i="16"/>
  <c r="G271" i="16"/>
  <c r="G274" i="16"/>
  <c r="G294" i="16"/>
  <c r="G295" i="16"/>
  <c r="G299" i="16"/>
  <c r="G306" i="16"/>
  <c r="G311" i="16"/>
  <c r="G315" i="16"/>
  <c r="D8" i="16"/>
  <c r="D31" i="16"/>
  <c r="D32" i="16"/>
  <c r="D33" i="16"/>
  <c r="G33" i="16" s="1"/>
  <c r="D34" i="16"/>
  <c r="G34" i="16" s="1"/>
  <c r="D36" i="16"/>
  <c r="D37" i="16"/>
  <c r="D38" i="16"/>
  <c r="G38" i="16" s="1"/>
  <c r="D39" i="16"/>
  <c r="G39" i="16" s="1"/>
  <c r="D40" i="16"/>
  <c r="D42" i="16"/>
  <c r="D43" i="16"/>
  <c r="G43" i="16" s="1"/>
  <c r="D44" i="16"/>
  <c r="D45" i="16"/>
  <c r="G45" i="16" s="1"/>
  <c r="D46" i="16"/>
  <c r="G46" i="16" s="1"/>
  <c r="D47" i="16"/>
  <c r="G47" i="16" s="1"/>
  <c r="D48" i="16"/>
  <c r="D50" i="16"/>
  <c r="D51" i="16"/>
  <c r="G51" i="16" s="1"/>
  <c r="D52" i="16"/>
  <c r="G52" i="16" s="1"/>
  <c r="D53" i="16"/>
  <c r="G53" i="16" s="1"/>
  <c r="D56" i="16"/>
  <c r="D64" i="16"/>
  <c r="D66" i="16"/>
  <c r="G66" i="16" s="1"/>
  <c r="D73" i="16"/>
  <c r="D75" i="16"/>
  <c r="G75" i="16" s="1"/>
  <c r="D81" i="16"/>
  <c r="G81" i="16" s="1"/>
  <c r="D83" i="16"/>
  <c r="D84" i="16"/>
  <c r="D86" i="16"/>
  <c r="G86" i="16" s="1"/>
  <c r="D87" i="16"/>
  <c r="G87" i="16" s="1"/>
  <c r="D89" i="16"/>
  <c r="G89" i="16" s="1"/>
  <c r="D93" i="16"/>
  <c r="G93" i="16" s="1"/>
  <c r="D94" i="16"/>
  <c r="G94" i="16" s="1"/>
  <c r="D95" i="16"/>
  <c r="G95" i="16" s="1"/>
  <c r="D96" i="16"/>
  <c r="D97" i="16"/>
  <c r="G97" i="16" s="1"/>
  <c r="D98" i="16"/>
  <c r="D104" i="16"/>
  <c r="D105" i="16"/>
  <c r="G105" i="16" s="1"/>
  <c r="D107" i="16"/>
  <c r="G107" i="16" s="1"/>
  <c r="D109" i="16"/>
  <c r="G109" i="16" s="1"/>
  <c r="D113" i="16"/>
  <c r="G113" i="16" s="1"/>
  <c r="D114" i="16"/>
  <c r="G114" i="16" s="1"/>
  <c r="D116" i="16"/>
  <c r="G116" i="16" s="1"/>
  <c r="D122" i="16"/>
  <c r="G122" i="16" s="1"/>
  <c r="D123" i="16"/>
  <c r="D124" i="16"/>
  <c r="D125" i="16"/>
  <c r="G125" i="16" s="1"/>
  <c r="D126" i="16"/>
  <c r="G126" i="16" s="1"/>
  <c r="D129" i="16"/>
  <c r="G129" i="16" s="1"/>
  <c r="D131" i="16"/>
  <c r="G131" i="16" s="1"/>
  <c r="D132" i="16"/>
  <c r="G132" i="16" s="1"/>
  <c r="D134" i="16"/>
  <c r="D135" i="16"/>
  <c r="G135" i="16" s="1"/>
  <c r="D138" i="16"/>
  <c r="G138" i="16" s="1"/>
  <c r="D146" i="16"/>
  <c r="G146" i="16" s="1"/>
  <c r="D154" i="16"/>
  <c r="D156" i="16"/>
  <c r="D158" i="16"/>
  <c r="G158" i="16" s="1"/>
  <c r="D161" i="16"/>
  <c r="G161" i="16" s="1"/>
  <c r="D169" i="16"/>
  <c r="G169" i="16" s="1"/>
  <c r="D171" i="16"/>
  <c r="D173" i="16"/>
  <c r="G173" i="16" s="1"/>
  <c r="D176" i="16"/>
  <c r="G176" i="16" s="1"/>
  <c r="D184" i="16"/>
  <c r="D185" i="16"/>
  <c r="G185" i="16" s="1"/>
  <c r="D187" i="16"/>
  <c r="D195" i="16"/>
  <c r="G195" i="16" s="1"/>
  <c r="D196" i="16"/>
  <c r="G196" i="16" s="1"/>
  <c r="D198" i="16"/>
  <c r="G198" i="16" s="1"/>
  <c r="D200" i="16"/>
  <c r="G200" i="16" s="1"/>
  <c r="D202" i="16"/>
  <c r="D203" i="16"/>
  <c r="G203" i="16" s="1"/>
  <c r="D211" i="16"/>
  <c r="D213" i="16"/>
  <c r="G213" i="16" s="1"/>
  <c r="D214" i="16"/>
  <c r="G214" i="16" s="1"/>
  <c r="D217" i="16"/>
  <c r="G217" i="16" s="1"/>
  <c r="D218" i="16"/>
  <c r="D219" i="16"/>
  <c r="G219" i="16" s="1"/>
  <c r="D221" i="16"/>
  <c r="D222" i="16"/>
  <c r="G222" i="16" s="1"/>
  <c r="D224" i="16"/>
  <c r="G224" i="16" s="1"/>
  <c r="D225" i="16"/>
  <c r="G225" i="16" s="1"/>
  <c r="D228" i="16"/>
  <c r="G228" i="16" s="1"/>
  <c r="D232" i="16"/>
  <c r="G232" i="16" s="1"/>
  <c r="D233" i="16"/>
  <c r="G233" i="16" s="1"/>
  <c r="D241" i="16"/>
  <c r="G241" i="16" s="1"/>
  <c r="D244" i="16"/>
  <c r="G244" i="16" s="1"/>
  <c r="D251" i="16"/>
  <c r="D255" i="16"/>
  <c r="G255" i="16" s="1"/>
  <c r="D264" i="16"/>
  <c r="D265" i="16"/>
  <c r="D266" i="16"/>
  <c r="G266" i="16" s="1"/>
  <c r="D268" i="16"/>
  <c r="G268" i="16" s="1"/>
  <c r="D270" i="16"/>
  <c r="G270" i="16" s="1"/>
  <c r="D271" i="16"/>
  <c r="D274" i="16"/>
  <c r="D276" i="16"/>
  <c r="G276" i="16" s="1"/>
  <c r="D277" i="16"/>
  <c r="D278" i="16"/>
  <c r="D279" i="16"/>
  <c r="D280" i="16"/>
  <c r="G280" i="16" s="1"/>
  <c r="D281" i="16"/>
  <c r="G281" i="16" s="1"/>
  <c r="D282" i="16"/>
  <c r="G282" i="16" s="1"/>
  <c r="D283" i="16"/>
  <c r="G283" i="16" s="1"/>
  <c r="D284" i="16"/>
  <c r="G284" i="16" s="1"/>
  <c r="D285" i="16"/>
  <c r="G285" i="16" s="1"/>
  <c r="D286" i="16"/>
  <c r="G286" i="16" s="1"/>
  <c r="D287" i="16"/>
  <c r="G287" i="16" s="1"/>
  <c r="D288" i="16"/>
  <c r="G288" i="16" s="1"/>
  <c r="D289" i="16"/>
  <c r="G289" i="16" s="1"/>
  <c r="D290" i="16"/>
  <c r="G290" i="16" s="1"/>
  <c r="D291" i="16"/>
  <c r="G291" i="16" s="1"/>
  <c r="D292" i="16"/>
  <c r="G292" i="16" s="1"/>
  <c r="D293" i="16"/>
  <c r="G293" i="16" s="1"/>
  <c r="D294" i="16"/>
  <c r="D295" i="16"/>
  <c r="D296" i="16"/>
  <c r="G296" i="16" s="1"/>
  <c r="D297" i="16"/>
  <c r="G297" i="16" s="1"/>
  <c r="D298" i="16"/>
  <c r="G298" i="16" s="1"/>
  <c r="D299" i="16"/>
  <c r="D300" i="16"/>
  <c r="G300" i="16" s="1"/>
  <c r="D301" i="16"/>
  <c r="G301" i="16" s="1"/>
  <c r="D302" i="16"/>
  <c r="G302" i="16" s="1"/>
  <c r="D303" i="16"/>
  <c r="G303" i="16" s="1"/>
  <c r="D304" i="16"/>
  <c r="G304" i="16" s="1"/>
  <c r="D305" i="16"/>
  <c r="G305" i="16" s="1"/>
  <c r="D306" i="16"/>
  <c r="D307" i="16"/>
  <c r="G307" i="16" s="1"/>
  <c r="D308" i="16"/>
  <c r="G308" i="16" s="1"/>
  <c r="D309" i="16"/>
  <c r="G309" i="16" s="1"/>
  <c r="D310" i="16"/>
  <c r="G310" i="16" s="1"/>
  <c r="D311" i="16"/>
  <c r="D312" i="16"/>
  <c r="G312" i="16" s="1"/>
  <c r="D313" i="16"/>
  <c r="G313" i="16" s="1"/>
  <c r="D314" i="16"/>
  <c r="G314" i="16" s="1"/>
  <c r="D315" i="16"/>
  <c r="D316" i="16"/>
  <c r="G316" i="16" s="1"/>
  <c r="D317" i="16"/>
  <c r="G317" i="16" s="1"/>
  <c r="D318" i="16"/>
  <c r="G318" i="16" s="1"/>
  <c r="D326" i="16"/>
  <c r="G326" i="16" s="1"/>
  <c r="D328" i="16"/>
  <c r="G328" i="16" s="1"/>
  <c r="D329" i="16"/>
  <c r="G329" i="16" s="1"/>
  <c r="D332" i="16"/>
  <c r="G332" i="16" s="1"/>
  <c r="D334" i="16"/>
  <c r="G334" i="16" s="1"/>
  <c r="D335" i="16"/>
  <c r="G335" i="16" s="1"/>
  <c r="D337" i="16"/>
  <c r="G337" i="16" s="1"/>
  <c r="D338" i="16"/>
  <c r="G338" i="16" s="1"/>
  <c r="D339" i="16"/>
  <c r="G339" i="16" s="1"/>
  <c r="D340" i="16"/>
  <c r="G340" i="16" s="1"/>
  <c r="D341" i="16"/>
  <c r="G341" i="16" s="1"/>
  <c r="D342" i="16"/>
  <c r="G342" i="16" s="1"/>
  <c r="D346" i="16"/>
  <c r="G346" i="16" s="1"/>
  <c r="C123" i="16"/>
  <c r="C112" i="16"/>
  <c r="D112" i="16" s="1"/>
  <c r="C267" i="16"/>
  <c r="D267" i="16" s="1"/>
  <c r="H31" i="11" l="1"/>
  <c r="F30" i="11"/>
  <c r="G31" i="11"/>
  <c r="F86" i="11"/>
  <c r="G87" i="11"/>
  <c r="E86" i="11"/>
  <c r="E84" i="11" s="1"/>
  <c r="E24" i="11" s="1"/>
  <c r="F278" i="16"/>
  <c r="G279" i="16"/>
  <c r="G14" i="25"/>
  <c r="F12" i="25"/>
  <c r="G12" i="25"/>
  <c r="G30" i="11"/>
  <c r="C86" i="11"/>
  <c r="G89" i="11"/>
  <c r="H86" i="11"/>
  <c r="E85" i="11"/>
  <c r="H89" i="11"/>
  <c r="E20" i="16"/>
  <c r="E283" i="16"/>
  <c r="E286" i="16"/>
  <c r="H286" i="16" s="1"/>
  <c r="E290" i="16"/>
  <c r="H290" i="16" s="1"/>
  <c r="H310" i="16"/>
  <c r="H309" i="16"/>
  <c r="H305" i="16"/>
  <c r="H303" i="16"/>
  <c r="H302" i="16"/>
  <c r="H300" i="16"/>
  <c r="H299" i="16"/>
  <c r="E301" i="16"/>
  <c r="E304" i="16"/>
  <c r="H304" i="16" s="1"/>
  <c r="E298" i="16"/>
  <c r="H298" i="16" s="1"/>
  <c r="E308" i="16"/>
  <c r="E307" i="16" s="1"/>
  <c r="H318" i="16"/>
  <c r="E317" i="16"/>
  <c r="E316" i="16" s="1"/>
  <c r="H316" i="16" s="1"/>
  <c r="H255" i="16"/>
  <c r="F254" i="16"/>
  <c r="C254" i="16"/>
  <c r="D254" i="16" s="1"/>
  <c r="C253" i="16"/>
  <c r="D253" i="16" s="1"/>
  <c r="E254" i="16"/>
  <c r="E253" i="16" s="1"/>
  <c r="H244" i="16"/>
  <c r="F243" i="16"/>
  <c r="C243" i="16"/>
  <c r="D243" i="16" s="1"/>
  <c r="C242" i="16"/>
  <c r="D242" i="16" s="1"/>
  <c r="E243" i="16"/>
  <c r="E194" i="16"/>
  <c r="C183" i="16"/>
  <c r="D183" i="16" s="1"/>
  <c r="E183" i="16"/>
  <c r="H24" i="11" l="1"/>
  <c r="E23" i="11"/>
  <c r="H23" i="11" s="1"/>
  <c r="F242" i="16"/>
  <c r="G242" i="16" s="1"/>
  <c r="G243" i="16"/>
  <c r="E282" i="16"/>
  <c r="H283" i="16"/>
  <c r="H85" i="11"/>
  <c r="H317" i="16"/>
  <c r="H30" i="11"/>
  <c r="F29" i="11"/>
  <c r="F253" i="16"/>
  <c r="G253" i="16" s="1"/>
  <c r="G254" i="16"/>
  <c r="C252" i="16"/>
  <c r="D252" i="16" s="1"/>
  <c r="F277" i="16"/>
  <c r="G278" i="16"/>
  <c r="F84" i="11"/>
  <c r="F83" i="11" s="1"/>
  <c r="F85" i="11"/>
  <c r="D86" i="11"/>
  <c r="C85" i="11"/>
  <c r="G86" i="11"/>
  <c r="C84" i="11"/>
  <c r="H84" i="11"/>
  <c r="E83" i="11"/>
  <c r="H243" i="16"/>
  <c r="H254" i="16"/>
  <c r="H308" i="16"/>
  <c r="E306" i="16"/>
  <c r="H306" i="16" s="1"/>
  <c r="H307" i="16"/>
  <c r="H253" i="16"/>
  <c r="E252" i="16"/>
  <c r="E242" i="16"/>
  <c r="E315" i="16"/>
  <c r="E297" i="16"/>
  <c r="H301" i="16"/>
  <c r="H82" i="11"/>
  <c r="G13" i="23"/>
  <c r="F13" i="23"/>
  <c r="E11" i="23"/>
  <c r="D11" i="23"/>
  <c r="C11" i="23"/>
  <c r="G10" i="23"/>
  <c r="F10" i="23"/>
  <c r="G9" i="23"/>
  <c r="F9" i="23"/>
  <c r="E8" i="23"/>
  <c r="D8" i="23"/>
  <c r="C8" i="23"/>
  <c r="G7" i="23"/>
  <c r="F7" i="23"/>
  <c r="G6" i="23"/>
  <c r="F6" i="23"/>
  <c r="G277" i="16" l="1"/>
  <c r="H29" i="11"/>
  <c r="G29" i="11"/>
  <c r="C12" i="23"/>
  <c r="C14" i="23" s="1"/>
  <c r="H242" i="16"/>
  <c r="F252" i="16"/>
  <c r="G252" i="16" s="1"/>
  <c r="E281" i="16"/>
  <c r="H282" i="16"/>
  <c r="H83" i="11"/>
  <c r="D84" i="11"/>
  <c r="C83" i="11"/>
  <c r="G84" i="11"/>
  <c r="D85" i="11"/>
  <c r="G85" i="11"/>
  <c r="E296" i="16"/>
  <c r="H297" i="16"/>
  <c r="H315" i="16"/>
  <c r="E314" i="16"/>
  <c r="E12" i="23"/>
  <c r="E14" i="23" s="1"/>
  <c r="F11" i="23"/>
  <c r="G11" i="23"/>
  <c r="D12" i="23"/>
  <c r="D14" i="23" s="1"/>
  <c r="F8" i="23"/>
  <c r="G8" i="23"/>
  <c r="E280" i="16" l="1"/>
  <c r="H281" i="16"/>
  <c r="F12" i="23"/>
  <c r="H252" i="16"/>
  <c r="G12" i="23"/>
  <c r="D83" i="11"/>
  <c r="G83" i="11"/>
  <c r="E313" i="16"/>
  <c r="H314" i="16"/>
  <c r="H296" i="16"/>
  <c r="E295" i="16"/>
  <c r="F14" i="23"/>
  <c r="G14" i="23"/>
  <c r="E201" i="16"/>
  <c r="H203" i="16"/>
  <c r="F41" i="11"/>
  <c r="G43" i="11"/>
  <c r="H43" i="11"/>
  <c r="E41" i="11"/>
  <c r="E26" i="21"/>
  <c r="E279" i="16" l="1"/>
  <c r="H280" i="16"/>
  <c r="H295" i="16"/>
  <c r="E294" i="16"/>
  <c r="H313" i="16"/>
  <c r="E312" i="16"/>
  <c r="F11" i="16"/>
  <c r="E11" i="16"/>
  <c r="H12" i="16"/>
  <c r="G31" i="19"/>
  <c r="H31" i="19"/>
  <c r="C80" i="11"/>
  <c r="E80" i="11"/>
  <c r="F80" i="11"/>
  <c r="H80" i="11" s="1"/>
  <c r="G81" i="11"/>
  <c r="H81" i="11"/>
  <c r="E8" i="11"/>
  <c r="H196" i="16"/>
  <c r="H328" i="16"/>
  <c r="H228" i="16"/>
  <c r="H156" i="16"/>
  <c r="H89" i="16"/>
  <c r="F72" i="16"/>
  <c r="E72" i="16"/>
  <c r="H73" i="16"/>
  <c r="G80" i="11" l="1"/>
  <c r="D80" i="11"/>
  <c r="H72" i="16"/>
  <c r="H11" i="16"/>
  <c r="E278" i="16"/>
  <c r="H279" i="16"/>
  <c r="E311" i="16"/>
  <c r="H311" i="16" s="1"/>
  <c r="H312" i="16"/>
  <c r="E293" i="16"/>
  <c r="H294" i="16"/>
  <c r="C77" i="11"/>
  <c r="D77" i="11" s="1"/>
  <c r="E277" i="16" l="1"/>
  <c r="H277" i="16" s="1"/>
  <c r="H278" i="16"/>
  <c r="H293" i="16"/>
  <c r="E292" i="16"/>
  <c r="H292" i="16" s="1"/>
  <c r="C327" i="16"/>
  <c r="D327" i="16" s="1"/>
  <c r="H211" i="16"/>
  <c r="H213" i="16"/>
  <c r="H214" i="16"/>
  <c r="F210" i="16"/>
  <c r="E210" i="16"/>
  <c r="F212" i="16"/>
  <c r="G212" i="16" s="1"/>
  <c r="E212" i="16"/>
  <c r="F227" i="16"/>
  <c r="E227" i="16"/>
  <c r="C227" i="16"/>
  <c r="C210" i="16"/>
  <c r="D210" i="16" s="1"/>
  <c r="C212" i="16"/>
  <c r="D212" i="16" s="1"/>
  <c r="C121" i="16"/>
  <c r="D121" i="16" s="1"/>
  <c r="C72" i="16"/>
  <c r="D72" i="16" s="1"/>
  <c r="G72" i="16" s="1"/>
  <c r="C226" i="16" l="1"/>
  <c r="D226" i="16" s="1"/>
  <c r="D227" i="16"/>
  <c r="F226" i="16"/>
  <c r="G226" i="16" s="1"/>
  <c r="G227" i="16"/>
  <c r="G210" i="16"/>
  <c r="H227" i="16"/>
  <c r="H212" i="16"/>
  <c r="E226" i="16"/>
  <c r="H226" i="16" s="1"/>
  <c r="E209" i="16"/>
  <c r="C209" i="16"/>
  <c r="D209" i="16" s="1"/>
  <c r="H210" i="16"/>
  <c r="F209" i="16"/>
  <c r="G209" i="16" s="1"/>
  <c r="G50" i="18"/>
  <c r="G21" i="18"/>
  <c r="C12" i="20"/>
  <c r="D12" i="20" s="1"/>
  <c r="G46" i="20"/>
  <c r="G17" i="20"/>
  <c r="H209" i="16" l="1"/>
  <c r="F77" i="11"/>
  <c r="F26" i="21" l="1"/>
  <c r="G28" i="21"/>
  <c r="H28" i="21"/>
  <c r="C12" i="19"/>
  <c r="D12" i="19" s="1"/>
  <c r="C18" i="19"/>
  <c r="D18" i="19" s="1"/>
  <c r="F18" i="18"/>
  <c r="F67" i="18"/>
  <c r="F14" i="20"/>
  <c r="F194" i="16"/>
  <c r="H29" i="21" l="1"/>
  <c r="G29" i="21"/>
  <c r="H27" i="21"/>
  <c r="G27" i="21"/>
  <c r="E25" i="21"/>
  <c r="H24" i="21"/>
  <c r="G24" i="21"/>
  <c r="F23" i="21"/>
  <c r="E23" i="21"/>
  <c r="E22" i="21" s="1"/>
  <c r="H21" i="21"/>
  <c r="G21" i="21"/>
  <c r="H20" i="21"/>
  <c r="G20" i="21"/>
  <c r="F19" i="21"/>
  <c r="F18" i="21" s="1"/>
  <c r="E19" i="21"/>
  <c r="E18" i="21" s="1"/>
  <c r="H17" i="21"/>
  <c r="G17" i="21"/>
  <c r="F15" i="21"/>
  <c r="H13" i="21"/>
  <c r="G13" i="21"/>
  <c r="F12" i="21"/>
  <c r="G12" i="21" s="1"/>
  <c r="E12" i="21"/>
  <c r="H11" i="21"/>
  <c r="G11" i="21"/>
  <c r="H10" i="21"/>
  <c r="G10" i="21"/>
  <c r="F9" i="21"/>
  <c r="C8" i="11"/>
  <c r="C76" i="11"/>
  <c r="D76" i="11" s="1"/>
  <c r="C70" i="11"/>
  <c r="D70" i="11" s="1"/>
  <c r="C68" i="11"/>
  <c r="D68" i="11" s="1"/>
  <c r="C61" i="11"/>
  <c r="C54" i="11"/>
  <c r="C48" i="11"/>
  <c r="C41" i="11"/>
  <c r="C35" i="11"/>
  <c r="C9" i="11"/>
  <c r="D9" i="11" s="1"/>
  <c r="C47" i="11" l="1"/>
  <c r="D48" i="11"/>
  <c r="C60" i="11"/>
  <c r="D61" i="11"/>
  <c r="C7" i="11"/>
  <c r="D7" i="11" s="1"/>
  <c r="D8" i="11"/>
  <c r="C53" i="11"/>
  <c r="D54" i="11"/>
  <c r="C40" i="11"/>
  <c r="D40" i="11" s="1"/>
  <c r="D41" i="11"/>
  <c r="H12" i="21"/>
  <c r="E8" i="21"/>
  <c r="E7" i="21" s="1"/>
  <c r="E5" i="21" s="1"/>
  <c r="C34" i="11"/>
  <c r="D35" i="11"/>
  <c r="C67" i="11"/>
  <c r="C39" i="11"/>
  <c r="D5" i="21"/>
  <c r="H26" i="21"/>
  <c r="H23" i="21"/>
  <c r="H15" i="21"/>
  <c r="H9" i="21"/>
  <c r="H18" i="21"/>
  <c r="G18" i="21"/>
  <c r="G15" i="21"/>
  <c r="G19" i="21"/>
  <c r="H19" i="21"/>
  <c r="F8" i="21"/>
  <c r="G9" i="21"/>
  <c r="F22" i="21"/>
  <c r="G23" i="21"/>
  <c r="F25" i="21"/>
  <c r="G26" i="21"/>
  <c r="C75" i="11"/>
  <c r="D75" i="11" s="1"/>
  <c r="C74" i="11"/>
  <c r="C38" i="11" l="1"/>
  <c r="D39" i="11"/>
  <c r="C52" i="11"/>
  <c r="D53" i="11"/>
  <c r="C59" i="11"/>
  <c r="D59" i="11" s="1"/>
  <c r="D60" i="11"/>
  <c r="C58" i="11"/>
  <c r="C73" i="11"/>
  <c r="D73" i="11" s="1"/>
  <c r="C22" i="11"/>
  <c r="D74" i="11"/>
  <c r="C46" i="11"/>
  <c r="D47" i="11"/>
  <c r="C65" i="11"/>
  <c r="C20" i="11" s="1"/>
  <c r="D67" i="11"/>
  <c r="C66" i="11"/>
  <c r="D66" i="11" s="1"/>
  <c r="C33" i="11"/>
  <c r="D34" i="11"/>
  <c r="E6" i="21"/>
  <c r="H8" i="21"/>
  <c r="G8" i="21"/>
  <c r="F7" i="21"/>
  <c r="H25" i="21"/>
  <c r="G25" i="21"/>
  <c r="H22" i="21"/>
  <c r="G22" i="21"/>
  <c r="C57" i="11" l="1"/>
  <c r="D57" i="11" s="1"/>
  <c r="C18" i="11"/>
  <c r="D58" i="11"/>
  <c r="C45" i="11"/>
  <c r="D46" i="11"/>
  <c r="C51" i="11"/>
  <c r="D52" i="11"/>
  <c r="D20" i="11"/>
  <c r="C19" i="11"/>
  <c r="D19" i="11" s="1"/>
  <c r="D22" i="11"/>
  <c r="C21" i="11"/>
  <c r="D21" i="11" s="1"/>
  <c r="C37" i="11"/>
  <c r="D37" i="11" s="1"/>
  <c r="C12" i="11"/>
  <c r="D38" i="11"/>
  <c r="C64" i="11"/>
  <c r="D64" i="11" s="1"/>
  <c r="D65" i="11"/>
  <c r="C28" i="11"/>
  <c r="D33" i="11"/>
  <c r="G7" i="21"/>
  <c r="F6" i="21"/>
  <c r="H7" i="21"/>
  <c r="F5" i="21"/>
  <c r="C50" i="11" l="1"/>
  <c r="D50" i="11" s="1"/>
  <c r="C16" i="11"/>
  <c r="D51" i="11"/>
  <c r="C44" i="11"/>
  <c r="D44" i="11" s="1"/>
  <c r="C14" i="11"/>
  <c r="D45" i="11"/>
  <c r="D18" i="11"/>
  <c r="C17" i="11"/>
  <c r="D17" i="11" s="1"/>
  <c r="D12" i="11"/>
  <c r="C11" i="11"/>
  <c r="C27" i="11"/>
  <c r="D27" i="11" s="1"/>
  <c r="D28" i="11"/>
  <c r="H6" i="21"/>
  <c r="G6" i="21"/>
  <c r="H5" i="21"/>
  <c r="G5" i="21"/>
  <c r="D11" i="11" l="1"/>
  <c r="D16" i="11"/>
  <c r="C15" i="11"/>
  <c r="D15" i="11" s="1"/>
  <c r="D14" i="11"/>
  <c r="C13" i="11"/>
  <c r="D13" i="11" s="1"/>
  <c r="F70" i="11"/>
  <c r="F61" i="11"/>
  <c r="C6" i="11" l="1"/>
  <c r="C26" i="19"/>
  <c r="C22" i="19"/>
  <c r="C15" i="19"/>
  <c r="D15" i="19" s="1"/>
  <c r="H76" i="20"/>
  <c r="G76" i="20"/>
  <c r="F75" i="20"/>
  <c r="E75" i="20"/>
  <c r="H75" i="20" s="1"/>
  <c r="C75" i="20"/>
  <c r="D75" i="20" s="1"/>
  <c r="H74" i="20"/>
  <c r="G74" i="20"/>
  <c r="F73" i="20"/>
  <c r="E73" i="20"/>
  <c r="C73" i="20"/>
  <c r="D73" i="20" s="1"/>
  <c r="H72" i="20"/>
  <c r="G72" i="20"/>
  <c r="F71" i="20"/>
  <c r="E71" i="20"/>
  <c r="C71" i="20"/>
  <c r="H70" i="20"/>
  <c r="G70" i="20"/>
  <c r="H69" i="20"/>
  <c r="G69" i="20"/>
  <c r="H68" i="20"/>
  <c r="G68" i="20"/>
  <c r="H67" i="20"/>
  <c r="G67" i="20"/>
  <c r="H66" i="20"/>
  <c r="G66" i="20"/>
  <c r="H65" i="20"/>
  <c r="G65" i="20"/>
  <c r="H64" i="20"/>
  <c r="G64" i="20"/>
  <c r="F63" i="20"/>
  <c r="E63" i="20"/>
  <c r="C63" i="20"/>
  <c r="D63" i="20" s="1"/>
  <c r="H57" i="20"/>
  <c r="G57" i="20"/>
  <c r="F56" i="20"/>
  <c r="F55" i="20" s="1"/>
  <c r="E56" i="20"/>
  <c r="C56" i="20"/>
  <c r="E55" i="20"/>
  <c r="H54" i="20"/>
  <c r="G54" i="20"/>
  <c r="F53" i="20"/>
  <c r="E53" i="20"/>
  <c r="E52" i="20" s="1"/>
  <c r="C53" i="20"/>
  <c r="F52" i="20"/>
  <c r="H51" i="20"/>
  <c r="G51" i="20"/>
  <c r="H50" i="20"/>
  <c r="G50" i="20"/>
  <c r="F49" i="20"/>
  <c r="E49" i="20"/>
  <c r="E48" i="20" s="1"/>
  <c r="H47" i="20"/>
  <c r="G47" i="20"/>
  <c r="H46" i="20"/>
  <c r="H45" i="20"/>
  <c r="G45" i="20"/>
  <c r="H44" i="20"/>
  <c r="G44" i="20"/>
  <c r="H43" i="20"/>
  <c r="G43" i="20"/>
  <c r="H42" i="20"/>
  <c r="G42" i="20"/>
  <c r="F41" i="20"/>
  <c r="E41" i="20"/>
  <c r="D41" i="20"/>
  <c r="H40" i="20"/>
  <c r="G40" i="20"/>
  <c r="F39" i="20"/>
  <c r="E39" i="20"/>
  <c r="C39" i="20"/>
  <c r="D39" i="20" s="1"/>
  <c r="H38" i="20"/>
  <c r="G38" i="20"/>
  <c r="H37" i="20"/>
  <c r="G37" i="20"/>
  <c r="H36" i="20"/>
  <c r="G36" i="20"/>
  <c r="H35" i="20"/>
  <c r="G35" i="20"/>
  <c r="H34" i="20"/>
  <c r="G34" i="20"/>
  <c r="H33" i="20"/>
  <c r="G33" i="20"/>
  <c r="H32" i="20"/>
  <c r="G32" i="20"/>
  <c r="H31" i="20"/>
  <c r="G31" i="20"/>
  <c r="F30" i="20"/>
  <c r="E30" i="20"/>
  <c r="C30" i="20"/>
  <c r="D30" i="20" s="1"/>
  <c r="H29" i="20"/>
  <c r="G29" i="20"/>
  <c r="H28" i="20"/>
  <c r="G28" i="20"/>
  <c r="H27" i="20"/>
  <c r="G27" i="20"/>
  <c r="H26" i="20"/>
  <c r="G26" i="20"/>
  <c r="H25" i="20"/>
  <c r="G25" i="20"/>
  <c r="F24" i="20"/>
  <c r="E24" i="20"/>
  <c r="C24" i="20"/>
  <c r="D24" i="20" s="1"/>
  <c r="H23" i="20"/>
  <c r="G23" i="20"/>
  <c r="H22" i="20"/>
  <c r="G22" i="20"/>
  <c r="H21" i="20"/>
  <c r="G21" i="20"/>
  <c r="H20" i="20"/>
  <c r="G20" i="20"/>
  <c r="F19" i="20"/>
  <c r="E19" i="20"/>
  <c r="C19" i="20"/>
  <c r="H17" i="20"/>
  <c r="H16" i="20"/>
  <c r="G16" i="20"/>
  <c r="H15" i="20"/>
  <c r="G15" i="20"/>
  <c r="E14" i="20"/>
  <c r="H14" i="20" s="1"/>
  <c r="D14" i="20"/>
  <c r="H13" i="20"/>
  <c r="G13" i="20"/>
  <c r="F12" i="20"/>
  <c r="E12" i="20"/>
  <c r="H11" i="20"/>
  <c r="G11" i="20"/>
  <c r="H10" i="20"/>
  <c r="G10" i="20"/>
  <c r="H9" i="20"/>
  <c r="G9" i="20"/>
  <c r="F8" i="20"/>
  <c r="E8" i="20"/>
  <c r="C8" i="20"/>
  <c r="G71" i="20" l="1"/>
  <c r="D71" i="20"/>
  <c r="C21" i="19"/>
  <c r="D21" i="19" s="1"/>
  <c r="D22" i="19"/>
  <c r="C25" i="19"/>
  <c r="D25" i="19" s="1"/>
  <c r="D26" i="19"/>
  <c r="D19" i="20"/>
  <c r="C18" i="20"/>
  <c r="D6" i="11"/>
  <c r="C5" i="11"/>
  <c r="D5" i="11" s="1"/>
  <c r="C55" i="20"/>
  <c r="D55" i="20" s="1"/>
  <c r="D56" i="20"/>
  <c r="C52" i="20"/>
  <c r="D52" i="20" s="1"/>
  <c r="D53" i="20"/>
  <c r="C48" i="20"/>
  <c r="D48" i="20" s="1"/>
  <c r="D49" i="20"/>
  <c r="D8" i="20"/>
  <c r="C7" i="20"/>
  <c r="D7" i="20" s="1"/>
  <c r="H73" i="20"/>
  <c r="H12" i="20"/>
  <c r="E7" i="20"/>
  <c r="C62" i="20"/>
  <c r="D18" i="20"/>
  <c r="C11" i="19"/>
  <c r="D11" i="19" s="1"/>
  <c r="H24" i="20"/>
  <c r="F7" i="20"/>
  <c r="F6" i="20" s="1"/>
  <c r="G12" i="20"/>
  <c r="H39" i="20"/>
  <c r="H56" i="20"/>
  <c r="G63" i="20"/>
  <c r="H55" i="20"/>
  <c r="G75" i="20"/>
  <c r="H49" i="20"/>
  <c r="E18" i="20"/>
  <c r="G19" i="20"/>
  <c r="H30" i="20"/>
  <c r="H53" i="20"/>
  <c r="E62" i="20"/>
  <c r="E61" i="20" s="1"/>
  <c r="H71" i="20"/>
  <c r="H41" i="20"/>
  <c r="F18" i="20"/>
  <c r="G39" i="20"/>
  <c r="G30" i="20"/>
  <c r="G24" i="20"/>
  <c r="H8" i="20"/>
  <c r="G8" i="20"/>
  <c r="H52" i="20"/>
  <c r="G56" i="20"/>
  <c r="H63" i="20"/>
  <c r="G41" i="20"/>
  <c r="G55" i="20"/>
  <c r="G73" i="20"/>
  <c r="H19" i="20"/>
  <c r="G53" i="20"/>
  <c r="G14" i="20"/>
  <c r="G49" i="20"/>
  <c r="F48" i="20"/>
  <c r="F62" i="20"/>
  <c r="F61" i="20" s="1"/>
  <c r="F5" i="20" l="1"/>
  <c r="C61" i="20"/>
  <c r="D61" i="20" s="1"/>
  <c r="D62" i="20"/>
  <c r="G52" i="20"/>
  <c r="G7" i="20"/>
  <c r="C6" i="20"/>
  <c r="D6" i="20" s="1"/>
  <c r="E6" i="20"/>
  <c r="E5" i="20" s="1"/>
  <c r="H7" i="20"/>
  <c r="H18" i="20"/>
  <c r="G18" i="20"/>
  <c r="H62" i="20"/>
  <c r="G62" i="20"/>
  <c r="G48" i="20"/>
  <c r="H48" i="20"/>
  <c r="C5" i="20" l="1"/>
  <c r="D5" i="20" s="1"/>
  <c r="H6" i="20"/>
  <c r="G6" i="20"/>
  <c r="H5" i="20"/>
  <c r="H61" i="20"/>
  <c r="G61" i="20"/>
  <c r="G5" i="20" l="1"/>
  <c r="G55" i="18"/>
  <c r="G46" i="18"/>
  <c r="H46" i="18"/>
  <c r="F53" i="18"/>
  <c r="H55" i="18"/>
  <c r="F45" i="18"/>
  <c r="F16" i="18"/>
  <c r="H50" i="18"/>
  <c r="H21" i="18"/>
  <c r="F121" i="16" l="1"/>
  <c r="G121" i="16" s="1"/>
  <c r="C8" i="18" l="1"/>
  <c r="D8" i="18" s="1"/>
  <c r="F120" i="16"/>
  <c r="C7" i="18" l="1"/>
  <c r="D7" i="18" s="1"/>
  <c r="C6" i="18"/>
  <c r="D6" i="18" s="1"/>
  <c r="C5" i="18"/>
  <c r="D5" i="18" s="1"/>
  <c r="C345" i="16"/>
  <c r="D345" i="16" s="1"/>
  <c r="C336" i="16"/>
  <c r="D336" i="16" s="1"/>
  <c r="C333" i="16"/>
  <c r="D333" i="16" s="1"/>
  <c r="C331" i="16"/>
  <c r="D331" i="16" s="1"/>
  <c r="C325" i="16"/>
  <c r="D325" i="16" s="1"/>
  <c r="H346" i="16"/>
  <c r="F345" i="16"/>
  <c r="G345" i="16" s="1"/>
  <c r="E345" i="16"/>
  <c r="E344" i="16" s="1"/>
  <c r="E343" i="16" s="1"/>
  <c r="H342" i="16"/>
  <c r="H341" i="16"/>
  <c r="H340" i="16"/>
  <c r="H339" i="16"/>
  <c r="H338" i="16"/>
  <c r="H337" i="16"/>
  <c r="F336" i="16"/>
  <c r="E336" i="16"/>
  <c r="H335" i="16"/>
  <c r="H334" i="16"/>
  <c r="F333" i="16"/>
  <c r="G333" i="16" s="1"/>
  <c r="E333" i="16"/>
  <c r="H332" i="16"/>
  <c r="F331" i="16"/>
  <c r="G331" i="16" s="1"/>
  <c r="E331" i="16"/>
  <c r="H329" i="16"/>
  <c r="F327" i="16"/>
  <c r="G327" i="16" s="1"/>
  <c r="E327" i="16"/>
  <c r="H326" i="16"/>
  <c r="F325" i="16"/>
  <c r="G325" i="16" s="1"/>
  <c r="E325" i="16"/>
  <c r="C80" i="16"/>
  <c r="D80" i="16" s="1"/>
  <c r="C82" i="16"/>
  <c r="D82" i="16" s="1"/>
  <c r="C85" i="16"/>
  <c r="D85" i="16" s="1"/>
  <c r="C88" i="16"/>
  <c r="D88" i="16" s="1"/>
  <c r="C92" i="16"/>
  <c r="G336" i="16" l="1"/>
  <c r="C91" i="16"/>
  <c r="D91" i="16" s="1"/>
  <c r="D92" i="16"/>
  <c r="C90" i="16"/>
  <c r="D90" i="16" s="1"/>
  <c r="C344" i="16"/>
  <c r="D344" i="16" s="1"/>
  <c r="C324" i="16"/>
  <c r="D324" i="16" s="1"/>
  <c r="C330" i="16"/>
  <c r="D330" i="16" s="1"/>
  <c r="H331" i="16"/>
  <c r="C79" i="16"/>
  <c r="D79" i="16" s="1"/>
  <c r="H333" i="16"/>
  <c r="H327" i="16"/>
  <c r="H336" i="16"/>
  <c r="H345" i="16"/>
  <c r="E324" i="16"/>
  <c r="F344" i="16"/>
  <c r="H325" i="16"/>
  <c r="F324" i="16"/>
  <c r="E330" i="16"/>
  <c r="F330" i="16"/>
  <c r="G330" i="16" s="1"/>
  <c r="H344" i="16" l="1"/>
  <c r="G344" i="16"/>
  <c r="G324" i="16"/>
  <c r="C343" i="16"/>
  <c r="D343" i="16" s="1"/>
  <c r="C78" i="16"/>
  <c r="D78" i="16" s="1"/>
  <c r="C323" i="16"/>
  <c r="D323" i="16" s="1"/>
  <c r="E323" i="16"/>
  <c r="E322" i="16" s="1"/>
  <c r="E321" i="16" s="1"/>
  <c r="E320" i="16" s="1"/>
  <c r="E319" i="16" s="1"/>
  <c r="F343" i="16"/>
  <c r="H324" i="16"/>
  <c r="F323" i="16"/>
  <c r="G323" i="16" s="1"/>
  <c r="H330" i="16"/>
  <c r="H343" i="16" l="1"/>
  <c r="G343" i="16"/>
  <c r="C322" i="16"/>
  <c r="D322" i="16" s="1"/>
  <c r="C77" i="16"/>
  <c r="D77" i="16" s="1"/>
  <c r="H323" i="16"/>
  <c r="F322" i="16"/>
  <c r="G322" i="16" l="1"/>
  <c r="C76" i="16"/>
  <c r="D76" i="16" s="1"/>
  <c r="C321" i="16"/>
  <c r="D321" i="16" s="1"/>
  <c r="H322" i="16"/>
  <c r="F321" i="16"/>
  <c r="G321" i="16" l="1"/>
  <c r="C320" i="16"/>
  <c r="D320" i="16" s="1"/>
  <c r="F320" i="16"/>
  <c r="G320" i="16" s="1"/>
  <c r="H321" i="16"/>
  <c r="C319" i="16" l="1"/>
  <c r="D319" i="16" s="1"/>
  <c r="H320" i="16"/>
  <c r="F319" i="16"/>
  <c r="G319" i="16" s="1"/>
  <c r="H319" i="16" l="1"/>
  <c r="F240" i="16" l="1"/>
  <c r="C240" i="16"/>
  <c r="C275" i="16"/>
  <c r="C273" i="16"/>
  <c r="D273" i="16" s="1"/>
  <c r="C269" i="16"/>
  <c r="D269" i="16" s="1"/>
  <c r="C263" i="16"/>
  <c r="D263" i="16" s="1"/>
  <c r="C250" i="16"/>
  <c r="D250" i="16" s="1"/>
  <c r="C231" i="16"/>
  <c r="C223" i="16"/>
  <c r="D223" i="16" s="1"/>
  <c r="C220" i="16"/>
  <c r="D220" i="16" s="1"/>
  <c r="C216" i="16"/>
  <c r="D216" i="16" s="1"/>
  <c r="C201" i="16"/>
  <c r="D201" i="16" s="1"/>
  <c r="C199" i="16"/>
  <c r="D199" i="16" s="1"/>
  <c r="C197" i="16"/>
  <c r="D197" i="16" s="1"/>
  <c r="C194" i="16"/>
  <c r="D194" i="16" s="1"/>
  <c r="G194" i="16" s="1"/>
  <c r="C186" i="16"/>
  <c r="D186" i="16" s="1"/>
  <c r="C175" i="16"/>
  <c r="D175" i="16" s="1"/>
  <c r="C172" i="16"/>
  <c r="D172" i="16" s="1"/>
  <c r="C170" i="16"/>
  <c r="D170" i="16" s="1"/>
  <c r="C168" i="16"/>
  <c r="D168" i="16" s="1"/>
  <c r="C160" i="16"/>
  <c r="D160" i="16" s="1"/>
  <c r="C157" i="16"/>
  <c r="D157" i="16" s="1"/>
  <c r="C155" i="16"/>
  <c r="D155" i="16" s="1"/>
  <c r="C153" i="16"/>
  <c r="D153" i="16" s="1"/>
  <c r="C145" i="16"/>
  <c r="D145" i="16" s="1"/>
  <c r="C137" i="16"/>
  <c r="D137" i="16" s="1"/>
  <c r="C133" i="16"/>
  <c r="D133" i="16" s="1"/>
  <c r="C130" i="16"/>
  <c r="D130" i="16" s="1"/>
  <c r="C128" i="16"/>
  <c r="D128" i="16" s="1"/>
  <c r="C120" i="16"/>
  <c r="D120" i="16" s="1"/>
  <c r="G120" i="16" s="1"/>
  <c r="C115" i="16"/>
  <c r="D115" i="16" s="1"/>
  <c r="C111" i="16"/>
  <c r="D111" i="16" s="1"/>
  <c r="C108" i="16"/>
  <c r="D108" i="16" s="1"/>
  <c r="C106" i="16"/>
  <c r="D106" i="16" s="1"/>
  <c r="C103" i="16"/>
  <c r="D103" i="16" s="1"/>
  <c r="C74" i="16"/>
  <c r="D74" i="16" s="1"/>
  <c r="C65" i="16"/>
  <c r="D65" i="16" s="1"/>
  <c r="C63" i="16"/>
  <c r="D63" i="16" s="1"/>
  <c r="C55" i="16"/>
  <c r="D55" i="16" s="1"/>
  <c r="C49" i="16"/>
  <c r="D49" i="16" s="1"/>
  <c r="C41" i="16"/>
  <c r="D41" i="16" s="1"/>
  <c r="C35" i="16"/>
  <c r="D35" i="16" s="1"/>
  <c r="C30" i="16"/>
  <c r="D30" i="16" s="1"/>
  <c r="C230" i="16" l="1"/>
  <c r="D230" i="16" s="1"/>
  <c r="D231" i="16"/>
  <c r="C272" i="16"/>
  <c r="D272" i="16" s="1"/>
  <c r="D275" i="16"/>
  <c r="C239" i="16"/>
  <c r="D239" i="16" s="1"/>
  <c r="D240" i="16"/>
  <c r="F239" i="16"/>
  <c r="G240" i="16"/>
  <c r="C193" i="16"/>
  <c r="C54" i="16"/>
  <c r="D54" i="16" s="1"/>
  <c r="C159" i="16"/>
  <c r="D159" i="16" s="1"/>
  <c r="C174" i="16"/>
  <c r="D174" i="16" s="1"/>
  <c r="C136" i="16"/>
  <c r="D136" i="16" s="1"/>
  <c r="C229" i="16"/>
  <c r="D229" i="16" s="1"/>
  <c r="C238" i="16"/>
  <c r="D238" i="16" s="1"/>
  <c r="C144" i="16"/>
  <c r="D144" i="16" s="1"/>
  <c r="C249" i="16"/>
  <c r="D249" i="16" s="1"/>
  <c r="C110" i="16"/>
  <c r="D110" i="16" s="1"/>
  <c r="C71" i="16"/>
  <c r="D71" i="16" s="1"/>
  <c r="C29" i="16"/>
  <c r="C167" i="16"/>
  <c r="D167" i="16" s="1"/>
  <c r="C182" i="16"/>
  <c r="C102" i="16"/>
  <c r="C215" i="16"/>
  <c r="D215" i="16" s="1"/>
  <c r="C62" i="16"/>
  <c r="C262" i="16"/>
  <c r="C127" i="16"/>
  <c r="D127" i="16" s="1"/>
  <c r="C152" i="16"/>
  <c r="E123" i="16"/>
  <c r="H123" i="16" s="1"/>
  <c r="H126" i="16"/>
  <c r="E121" i="16"/>
  <c r="H121" i="16" s="1"/>
  <c r="F128" i="16"/>
  <c r="G128" i="16" s="1"/>
  <c r="E128" i="16"/>
  <c r="F130" i="16"/>
  <c r="G130" i="16" s="1"/>
  <c r="E130" i="16"/>
  <c r="F133" i="16"/>
  <c r="G133" i="16" s="1"/>
  <c r="E133" i="16"/>
  <c r="H122" i="16"/>
  <c r="H124" i="16"/>
  <c r="H125" i="16"/>
  <c r="H129" i="16"/>
  <c r="H131" i="16"/>
  <c r="H132" i="16"/>
  <c r="H134" i="16"/>
  <c r="H135" i="16"/>
  <c r="H138" i="16"/>
  <c r="F137" i="16"/>
  <c r="E137" i="16"/>
  <c r="E136" i="16" s="1"/>
  <c r="F88" i="16"/>
  <c r="G88" i="16" s="1"/>
  <c r="H202" i="16"/>
  <c r="F201" i="16"/>
  <c r="G201" i="16" s="1"/>
  <c r="H251" i="16"/>
  <c r="F250" i="16"/>
  <c r="G250" i="16" s="1"/>
  <c r="E250" i="16"/>
  <c r="E249" i="16" s="1"/>
  <c r="E240" i="16"/>
  <c r="E239" i="16" s="1"/>
  <c r="H241" i="16"/>
  <c r="C151" i="16" l="1"/>
  <c r="D151" i="16" s="1"/>
  <c r="D152" i="16"/>
  <c r="C28" i="16"/>
  <c r="D28" i="16" s="1"/>
  <c r="D29" i="16"/>
  <c r="C101" i="16"/>
  <c r="D101" i="16" s="1"/>
  <c r="D102" i="16"/>
  <c r="C261" i="16"/>
  <c r="D262" i="16"/>
  <c r="C181" i="16"/>
  <c r="D181" i="16" s="1"/>
  <c r="D182" i="16"/>
  <c r="C61" i="16"/>
  <c r="D61" i="16" s="1"/>
  <c r="D62" i="16"/>
  <c r="C192" i="16"/>
  <c r="D193" i="16"/>
  <c r="F238" i="16"/>
  <c r="G239" i="16"/>
  <c r="F136" i="16"/>
  <c r="G136" i="16" s="1"/>
  <c r="G137" i="16"/>
  <c r="C166" i="16"/>
  <c r="D166" i="16" s="1"/>
  <c r="C150" i="16"/>
  <c r="D150" i="16" s="1"/>
  <c r="C248" i="16"/>
  <c r="D248" i="16" s="1"/>
  <c r="C165" i="16"/>
  <c r="D165" i="16" s="1"/>
  <c r="C143" i="16"/>
  <c r="D143" i="16" s="1"/>
  <c r="C70" i="16"/>
  <c r="D70" i="16" s="1"/>
  <c r="C180" i="16"/>
  <c r="D180" i="16" s="1"/>
  <c r="C27" i="16"/>
  <c r="D27" i="16" s="1"/>
  <c r="C237" i="16"/>
  <c r="D237" i="16" s="1"/>
  <c r="C100" i="16"/>
  <c r="D100" i="16" s="1"/>
  <c r="E248" i="16"/>
  <c r="E247" i="16" s="1"/>
  <c r="E246" i="16" s="1"/>
  <c r="E245" i="16" s="1"/>
  <c r="E238" i="16"/>
  <c r="E237" i="16" s="1"/>
  <c r="E236" i="16" s="1"/>
  <c r="E235" i="16" s="1"/>
  <c r="E234" i="16" s="1"/>
  <c r="C208" i="16"/>
  <c r="C119" i="16"/>
  <c r="D119" i="16" s="1"/>
  <c r="E127" i="16"/>
  <c r="E120" i="16"/>
  <c r="H120" i="16" s="1"/>
  <c r="F127" i="16"/>
  <c r="H133" i="16"/>
  <c r="H130" i="16"/>
  <c r="H128" i="16"/>
  <c r="H137" i="16"/>
  <c r="H250" i="16"/>
  <c r="F249" i="16"/>
  <c r="G249" i="16" s="1"/>
  <c r="H201" i="16"/>
  <c r="E88" i="16"/>
  <c r="H88" i="16" s="1"/>
  <c r="C260" i="16" l="1"/>
  <c r="D261" i="16"/>
  <c r="C207" i="16"/>
  <c r="D207" i="16" s="1"/>
  <c r="D208" i="16"/>
  <c r="C60" i="16"/>
  <c r="D60" i="16" s="1"/>
  <c r="C191" i="16"/>
  <c r="D192" i="16"/>
  <c r="F237" i="16"/>
  <c r="G238" i="16"/>
  <c r="H136" i="16"/>
  <c r="F119" i="16"/>
  <c r="G119" i="16" s="1"/>
  <c r="G127" i="16"/>
  <c r="C20" i="16"/>
  <c r="D20" i="16" s="1"/>
  <c r="C118" i="16"/>
  <c r="D118" i="16" s="1"/>
  <c r="C236" i="16"/>
  <c r="D236" i="16" s="1"/>
  <c r="C179" i="16"/>
  <c r="D179" i="16" s="1"/>
  <c r="C142" i="16"/>
  <c r="D142" i="16" s="1"/>
  <c r="C247" i="16"/>
  <c r="D247" i="16" s="1"/>
  <c r="C164" i="16"/>
  <c r="D164" i="16" s="1"/>
  <c r="C99" i="16"/>
  <c r="D99" i="16" s="1"/>
  <c r="C59" i="16"/>
  <c r="D59" i="16" s="1"/>
  <c r="C26" i="16"/>
  <c r="D26" i="16" s="1"/>
  <c r="C69" i="16"/>
  <c r="D69" i="16" s="1"/>
  <c r="C149" i="16"/>
  <c r="D149" i="16" s="1"/>
  <c r="C14" i="16"/>
  <c r="D14" i="16" s="1"/>
  <c r="E119" i="16"/>
  <c r="C206" i="16"/>
  <c r="D206" i="16" s="1"/>
  <c r="C19" i="16"/>
  <c r="D19" i="16" s="1"/>
  <c r="H127" i="16"/>
  <c r="H249" i="16"/>
  <c r="F248" i="16"/>
  <c r="G248" i="16" s="1"/>
  <c r="H32" i="19"/>
  <c r="G32" i="19"/>
  <c r="H30" i="19"/>
  <c r="G30" i="19"/>
  <c r="C29" i="19"/>
  <c r="H27" i="19"/>
  <c r="G27" i="19"/>
  <c r="H24" i="19"/>
  <c r="G24" i="19"/>
  <c r="H23" i="19"/>
  <c r="G23" i="19"/>
  <c r="H20" i="19"/>
  <c r="G20" i="19"/>
  <c r="H16" i="19"/>
  <c r="G16" i="19"/>
  <c r="H14" i="19"/>
  <c r="G14" i="19"/>
  <c r="H13" i="19"/>
  <c r="G13" i="19"/>
  <c r="H80" i="18"/>
  <c r="G80" i="18"/>
  <c r="F79" i="18"/>
  <c r="H78" i="18"/>
  <c r="G78" i="18"/>
  <c r="F77" i="18"/>
  <c r="G77" i="18" s="1"/>
  <c r="H76" i="18"/>
  <c r="G76" i="18"/>
  <c r="F75" i="18"/>
  <c r="H74" i="18"/>
  <c r="G74" i="18"/>
  <c r="H73" i="18"/>
  <c r="G73" i="18"/>
  <c r="H72" i="18"/>
  <c r="G72" i="18"/>
  <c r="H71" i="18"/>
  <c r="G71" i="18"/>
  <c r="H70" i="18"/>
  <c r="G70" i="18"/>
  <c r="H69" i="18"/>
  <c r="G69" i="18"/>
  <c r="H68" i="18"/>
  <c r="G68" i="18"/>
  <c r="H61" i="18"/>
  <c r="G61" i="18"/>
  <c r="F60" i="18"/>
  <c r="H58" i="18"/>
  <c r="G58" i="18"/>
  <c r="F57" i="18"/>
  <c r="H54" i="18"/>
  <c r="G54" i="18"/>
  <c r="H51" i="18"/>
  <c r="G51" i="18"/>
  <c r="H49" i="18"/>
  <c r="G49" i="18"/>
  <c r="H48" i="18"/>
  <c r="G48" i="18"/>
  <c r="H47" i="18"/>
  <c r="G47" i="18"/>
  <c r="H44" i="18"/>
  <c r="G44" i="18"/>
  <c r="F43" i="18"/>
  <c r="G43" i="18" s="1"/>
  <c r="H42" i="18"/>
  <c r="G42" i="18"/>
  <c r="H41" i="18"/>
  <c r="G41" i="18"/>
  <c r="H40" i="18"/>
  <c r="G40" i="18"/>
  <c r="H39" i="18"/>
  <c r="G39" i="18"/>
  <c r="H38" i="18"/>
  <c r="G38" i="18"/>
  <c r="H37" i="18"/>
  <c r="G37" i="18"/>
  <c r="H36" i="18"/>
  <c r="G36" i="18"/>
  <c r="H35" i="18"/>
  <c r="G35" i="18"/>
  <c r="F34" i="18"/>
  <c r="G34" i="18" s="1"/>
  <c r="H33" i="18"/>
  <c r="G33" i="18"/>
  <c r="H32" i="18"/>
  <c r="G32" i="18"/>
  <c r="H31" i="18"/>
  <c r="G31" i="18"/>
  <c r="H30" i="18"/>
  <c r="G30" i="18"/>
  <c r="H29" i="18"/>
  <c r="G29" i="18"/>
  <c r="F28" i="18"/>
  <c r="G28" i="18" s="1"/>
  <c r="H27" i="18"/>
  <c r="G27" i="18"/>
  <c r="H26" i="18"/>
  <c r="G26" i="18"/>
  <c r="H25" i="18"/>
  <c r="G25" i="18"/>
  <c r="H24" i="18"/>
  <c r="G24" i="18"/>
  <c r="F23" i="18"/>
  <c r="H20" i="18"/>
  <c r="G20" i="18"/>
  <c r="H19" i="18"/>
  <c r="G19" i="18"/>
  <c r="H17" i="18"/>
  <c r="G17" i="18"/>
  <c r="H15" i="18"/>
  <c r="G15" i="18"/>
  <c r="H14" i="18"/>
  <c r="G14" i="18"/>
  <c r="H13" i="18"/>
  <c r="G13" i="18"/>
  <c r="F12" i="18"/>
  <c r="H77" i="18" l="1"/>
  <c r="C28" i="19"/>
  <c r="D29" i="19"/>
  <c r="D191" i="16"/>
  <c r="C190" i="16"/>
  <c r="D260" i="16"/>
  <c r="C259" i="16"/>
  <c r="F236" i="16"/>
  <c r="G237" i="16"/>
  <c r="H119" i="16"/>
  <c r="F118" i="16"/>
  <c r="G118" i="16" s="1"/>
  <c r="C117" i="16"/>
  <c r="D117" i="16" s="1"/>
  <c r="C163" i="16"/>
  <c r="D163" i="16" s="1"/>
  <c r="C58" i="16"/>
  <c r="D58" i="16" s="1"/>
  <c r="C205" i="16"/>
  <c r="D205" i="16" s="1"/>
  <c r="C178" i="16"/>
  <c r="D178" i="16" s="1"/>
  <c r="C148" i="16"/>
  <c r="D148" i="16" s="1"/>
  <c r="C25" i="16"/>
  <c r="D25" i="16" s="1"/>
  <c r="C141" i="16"/>
  <c r="D141" i="16" s="1"/>
  <c r="C246" i="16"/>
  <c r="D246" i="16" s="1"/>
  <c r="C235" i="16"/>
  <c r="D235" i="16" s="1"/>
  <c r="E118" i="16"/>
  <c r="E117" i="16" s="1"/>
  <c r="F66" i="18"/>
  <c r="F65" i="18" s="1"/>
  <c r="G23" i="18"/>
  <c r="F22" i="18"/>
  <c r="H79" i="18"/>
  <c r="H57" i="18"/>
  <c r="H12" i="18"/>
  <c r="F11" i="18"/>
  <c r="G11" i="18" s="1"/>
  <c r="H75" i="18"/>
  <c r="G67" i="18"/>
  <c r="G12" i="18"/>
  <c r="H18" i="18"/>
  <c r="G18" i="18"/>
  <c r="H43" i="18"/>
  <c r="H60" i="18"/>
  <c r="G79" i="18"/>
  <c r="H34" i="18"/>
  <c r="H67" i="18"/>
  <c r="H53" i="18"/>
  <c r="H45" i="18"/>
  <c r="H28" i="18"/>
  <c r="F117" i="16"/>
  <c r="F247" i="16"/>
  <c r="H248" i="16"/>
  <c r="H22" i="19"/>
  <c r="G29" i="19"/>
  <c r="G12" i="19"/>
  <c r="G26" i="19"/>
  <c r="H12" i="19"/>
  <c r="H18" i="19"/>
  <c r="H15" i="19"/>
  <c r="H26" i="19"/>
  <c r="H29" i="19"/>
  <c r="G15" i="19"/>
  <c r="G18" i="19"/>
  <c r="G22" i="19"/>
  <c r="G16" i="18"/>
  <c r="H16" i="18"/>
  <c r="H23" i="18"/>
  <c r="G45" i="18"/>
  <c r="F52" i="18"/>
  <c r="G53" i="18"/>
  <c r="F56" i="18"/>
  <c r="G57" i="18"/>
  <c r="F59" i="18"/>
  <c r="G60" i="18"/>
  <c r="G75" i="18"/>
  <c r="G117" i="16" l="1"/>
  <c r="C68" i="16"/>
  <c r="D68" i="16" s="1"/>
  <c r="F10" i="18"/>
  <c r="F246" i="16"/>
  <c r="G246" i="16" s="1"/>
  <c r="G247" i="16"/>
  <c r="D259" i="16"/>
  <c r="C258" i="16"/>
  <c r="C10" i="19"/>
  <c r="D28" i="19"/>
  <c r="D190" i="16"/>
  <c r="C189" i="16"/>
  <c r="F235" i="16"/>
  <c r="G236" i="16"/>
  <c r="G66" i="18"/>
  <c r="C140" i="16"/>
  <c r="D140" i="16" s="1"/>
  <c r="C177" i="16"/>
  <c r="D177" i="16" s="1"/>
  <c r="C234" i="16"/>
  <c r="D234" i="16" s="1"/>
  <c r="C24" i="16"/>
  <c r="D24" i="16" s="1"/>
  <c r="C204" i="16"/>
  <c r="D204" i="16" s="1"/>
  <c r="C162" i="16"/>
  <c r="D162" i="16" s="1"/>
  <c r="C245" i="16"/>
  <c r="D245" i="16" s="1"/>
  <c r="C147" i="16"/>
  <c r="D147" i="16" s="1"/>
  <c r="C67" i="16"/>
  <c r="D67" i="16" s="1"/>
  <c r="C57" i="16"/>
  <c r="D57" i="16" s="1"/>
  <c r="H118" i="16"/>
  <c r="H11" i="18"/>
  <c r="E7" i="18"/>
  <c r="H66" i="18"/>
  <c r="H117" i="16"/>
  <c r="H247" i="16"/>
  <c r="E7" i="19"/>
  <c r="H21" i="19"/>
  <c r="G21" i="19"/>
  <c r="H28" i="19"/>
  <c r="G28" i="19"/>
  <c r="H25" i="19"/>
  <c r="G25" i="19"/>
  <c r="H11" i="19"/>
  <c r="G11" i="19"/>
  <c r="G56" i="18"/>
  <c r="H56" i="18"/>
  <c r="H65" i="18"/>
  <c r="G65" i="18"/>
  <c r="G52" i="18"/>
  <c r="H52" i="18"/>
  <c r="H59" i="18"/>
  <c r="G59" i="18"/>
  <c r="G22" i="18"/>
  <c r="H22" i="18"/>
  <c r="D189" i="16" l="1"/>
  <c r="C188" i="16"/>
  <c r="D188" i="16" s="1"/>
  <c r="D258" i="16"/>
  <c r="C257" i="16"/>
  <c r="C9" i="19"/>
  <c r="D10" i="19"/>
  <c r="F234" i="16"/>
  <c r="G234" i="16" s="1"/>
  <c r="G235" i="16"/>
  <c r="C12" i="16"/>
  <c r="D12" i="16" s="1"/>
  <c r="G12" i="16" s="1"/>
  <c r="C139" i="16"/>
  <c r="D139" i="16" s="1"/>
  <c r="E6" i="19"/>
  <c r="E8" i="18"/>
  <c r="E6" i="18" s="1"/>
  <c r="H246" i="16"/>
  <c r="F245" i="16"/>
  <c r="G245" i="16" s="1"/>
  <c r="H10" i="19"/>
  <c r="F7" i="19"/>
  <c r="G10" i="19"/>
  <c r="H10" i="18"/>
  <c r="G10" i="18"/>
  <c r="F9" i="18"/>
  <c r="D257" i="16" l="1"/>
  <c r="C256" i="16"/>
  <c r="D256" i="16" s="1"/>
  <c r="C8" i="19"/>
  <c r="D9" i="19"/>
  <c r="C22" i="16"/>
  <c r="D22" i="16" s="1"/>
  <c r="C11" i="16"/>
  <c r="D11" i="16" s="1"/>
  <c r="G11" i="16" s="1"/>
  <c r="C23" i="16"/>
  <c r="D23" i="16" s="1"/>
  <c r="F6" i="19"/>
  <c r="H6" i="19" s="1"/>
  <c r="H7" i="19"/>
  <c r="E5" i="19"/>
  <c r="F8" i="18"/>
  <c r="F7" i="18"/>
  <c r="E5" i="18"/>
  <c r="H245" i="16"/>
  <c r="G9" i="19"/>
  <c r="H9" i="19"/>
  <c r="H8" i="19"/>
  <c r="G8" i="19"/>
  <c r="H9" i="18"/>
  <c r="G9" i="18"/>
  <c r="D8" i="19" l="1"/>
  <c r="C7" i="19"/>
  <c r="C6" i="16"/>
  <c r="C21" i="16"/>
  <c r="D21" i="16" s="1"/>
  <c r="F5" i="19"/>
  <c r="G7" i="18"/>
  <c r="H7" i="18"/>
  <c r="G8" i="18"/>
  <c r="F6" i="18"/>
  <c r="F5" i="18"/>
  <c r="G5" i="18" s="1"/>
  <c r="H8" i="18"/>
  <c r="G63" i="11"/>
  <c r="H63" i="11"/>
  <c r="G72" i="11"/>
  <c r="H72" i="11"/>
  <c r="G56" i="11"/>
  <c r="H56" i="11"/>
  <c r="C5" i="16" l="1"/>
  <c r="D6" i="16"/>
  <c r="G5" i="19"/>
  <c r="D7" i="19"/>
  <c r="C6" i="19"/>
  <c r="C5" i="19"/>
  <c r="D5" i="19" s="1"/>
  <c r="G7" i="19"/>
  <c r="D5" i="16"/>
  <c r="H5" i="19"/>
  <c r="G6" i="18"/>
  <c r="H6" i="18"/>
  <c r="H5" i="18"/>
  <c r="D6" i="19" l="1"/>
  <c r="G6" i="19"/>
  <c r="H276" i="16"/>
  <c r="F275" i="16"/>
  <c r="G275" i="16" s="1"/>
  <c r="E275" i="16"/>
  <c r="E272" i="16" s="1"/>
  <c r="H274" i="16"/>
  <c r="F273" i="16"/>
  <c r="G273" i="16" s="1"/>
  <c r="E273" i="16"/>
  <c r="H271" i="16"/>
  <c r="H270" i="16"/>
  <c r="F269" i="16"/>
  <c r="G269" i="16" s="1"/>
  <c r="E269" i="16"/>
  <c r="H268" i="16"/>
  <c r="F267" i="16"/>
  <c r="G267" i="16" s="1"/>
  <c r="E267" i="16"/>
  <c r="H266" i="16"/>
  <c r="H265" i="16"/>
  <c r="H264" i="16"/>
  <c r="F263" i="16"/>
  <c r="G263" i="16" s="1"/>
  <c r="E263" i="16"/>
  <c r="H233" i="16"/>
  <c r="H232" i="16"/>
  <c r="F231" i="16"/>
  <c r="G231" i="16" s="1"/>
  <c r="E231" i="16"/>
  <c r="E230" i="16" s="1"/>
  <c r="E229" i="16" s="1"/>
  <c r="H225" i="16"/>
  <c r="H224" i="16"/>
  <c r="F223" i="16"/>
  <c r="G223" i="16" s="1"/>
  <c r="E223" i="16"/>
  <c r="H222" i="16"/>
  <c r="H221" i="16"/>
  <c r="F220" i="16"/>
  <c r="G220" i="16" s="1"/>
  <c r="E220" i="16"/>
  <c r="H219" i="16"/>
  <c r="H218" i="16"/>
  <c r="H217" i="16"/>
  <c r="F216" i="16"/>
  <c r="G216" i="16" s="1"/>
  <c r="E216" i="16"/>
  <c r="H200" i="16"/>
  <c r="F199" i="16"/>
  <c r="G199" i="16" s="1"/>
  <c r="E199" i="16"/>
  <c r="H198" i="16"/>
  <c r="F197" i="16"/>
  <c r="G197" i="16" s="1"/>
  <c r="E197" i="16"/>
  <c r="H195" i="16"/>
  <c r="H187" i="16"/>
  <c r="F186" i="16"/>
  <c r="G186" i="16" s="1"/>
  <c r="E186" i="16"/>
  <c r="H184" i="16"/>
  <c r="F183" i="16"/>
  <c r="G183" i="16" s="1"/>
  <c r="H176" i="16"/>
  <c r="F175" i="16"/>
  <c r="G175" i="16" s="1"/>
  <c r="E175" i="16"/>
  <c r="E174" i="16" s="1"/>
  <c r="H173" i="16"/>
  <c r="F172" i="16"/>
  <c r="G172" i="16" s="1"/>
  <c r="E172" i="16"/>
  <c r="H171" i="16"/>
  <c r="F170" i="16"/>
  <c r="G170" i="16" s="1"/>
  <c r="E170" i="16"/>
  <c r="H169" i="16"/>
  <c r="F168" i="16"/>
  <c r="G168" i="16" s="1"/>
  <c r="E168" i="16"/>
  <c r="H161" i="16"/>
  <c r="F160" i="16"/>
  <c r="E160" i="16"/>
  <c r="E159" i="16" s="1"/>
  <c r="H158" i="16"/>
  <c r="F157" i="16"/>
  <c r="G157" i="16" s="1"/>
  <c r="E157" i="16"/>
  <c r="F155" i="16"/>
  <c r="G155" i="16" s="1"/>
  <c r="E155" i="16"/>
  <c r="H154" i="16"/>
  <c r="F153" i="16"/>
  <c r="G153" i="16" s="1"/>
  <c r="E153" i="16"/>
  <c r="H146" i="16"/>
  <c r="F145" i="16"/>
  <c r="G145" i="16" s="1"/>
  <c r="E145" i="16"/>
  <c r="E144" i="16" s="1"/>
  <c r="E143" i="16" s="1"/>
  <c r="E142" i="16" s="1"/>
  <c r="H116" i="16"/>
  <c r="F115" i="16"/>
  <c r="G115" i="16" s="1"/>
  <c r="E115" i="16"/>
  <c r="H114" i="16"/>
  <c r="H113" i="16"/>
  <c r="F112" i="16"/>
  <c r="E112" i="16"/>
  <c r="H109" i="16"/>
  <c r="F108" i="16"/>
  <c r="G108" i="16" s="1"/>
  <c r="E108" i="16"/>
  <c r="H107" i="16"/>
  <c r="F106" i="16"/>
  <c r="G106" i="16" s="1"/>
  <c r="E106" i="16"/>
  <c r="H105" i="16"/>
  <c r="H104" i="16"/>
  <c r="F103" i="16"/>
  <c r="G103" i="16" s="1"/>
  <c r="E103" i="16"/>
  <c r="H98" i="16"/>
  <c r="H97" i="16"/>
  <c r="H96" i="16"/>
  <c r="H95" i="16"/>
  <c r="H94" i="16"/>
  <c r="H93" i="16"/>
  <c r="F92" i="16"/>
  <c r="E92" i="16"/>
  <c r="E91" i="16" s="1"/>
  <c r="E90" i="16" s="1"/>
  <c r="H87" i="16"/>
  <c r="H86" i="16"/>
  <c r="F85" i="16"/>
  <c r="G85" i="16" s="1"/>
  <c r="E85" i="16"/>
  <c r="H84" i="16"/>
  <c r="H83" i="16"/>
  <c r="F82" i="16"/>
  <c r="G82" i="16" s="1"/>
  <c r="E82" i="16"/>
  <c r="H81" i="16"/>
  <c r="F80" i="16"/>
  <c r="G80" i="16" s="1"/>
  <c r="E80" i="16"/>
  <c r="H75" i="16"/>
  <c r="F74" i="16"/>
  <c r="G74" i="16" s="1"/>
  <c r="E74" i="16"/>
  <c r="E71" i="16" s="1"/>
  <c r="E70" i="16" s="1"/>
  <c r="H66" i="16"/>
  <c r="F65" i="16"/>
  <c r="G65" i="16" s="1"/>
  <c r="E65" i="16"/>
  <c r="H64" i="16"/>
  <c r="F63" i="16"/>
  <c r="G63" i="16" s="1"/>
  <c r="E63" i="16"/>
  <c r="H56" i="16"/>
  <c r="F55" i="16"/>
  <c r="E55" i="16"/>
  <c r="E54" i="16" s="1"/>
  <c r="H53" i="16"/>
  <c r="H52" i="16"/>
  <c r="H51" i="16"/>
  <c r="H50" i="16"/>
  <c r="F49" i="16"/>
  <c r="G49" i="16" s="1"/>
  <c r="E49" i="16"/>
  <c r="H48" i="16"/>
  <c r="H47" i="16"/>
  <c r="H46" i="16"/>
  <c r="H45" i="16"/>
  <c r="H44" i="16"/>
  <c r="H43" i="16"/>
  <c r="H42" i="16"/>
  <c r="F41" i="16"/>
  <c r="G41" i="16" s="1"/>
  <c r="E41" i="16"/>
  <c r="H40" i="16"/>
  <c r="H39" i="16"/>
  <c r="H38" i="16"/>
  <c r="H37" i="16"/>
  <c r="H36" i="16"/>
  <c r="F35" i="16"/>
  <c r="G35" i="16" s="1"/>
  <c r="E35" i="16"/>
  <c r="H34" i="16"/>
  <c r="H33" i="16"/>
  <c r="H32" i="16"/>
  <c r="H31" i="16"/>
  <c r="F30" i="16"/>
  <c r="G30" i="16" s="1"/>
  <c r="E30" i="16"/>
  <c r="F7" i="16"/>
  <c r="G7" i="16" s="1"/>
  <c r="C7" i="16"/>
  <c r="D7" i="16" s="1"/>
  <c r="H155" i="16" l="1"/>
  <c r="F159" i="16"/>
  <c r="G159" i="16" s="1"/>
  <c r="G160" i="16"/>
  <c r="F111" i="16"/>
  <c r="G111" i="16" s="1"/>
  <c r="G112" i="16"/>
  <c r="F91" i="16"/>
  <c r="G91" i="16" s="1"/>
  <c r="G92" i="16"/>
  <c r="F54" i="16"/>
  <c r="G54" i="16" s="1"/>
  <c r="G55" i="16"/>
  <c r="E69" i="16"/>
  <c r="E8" i="16"/>
  <c r="F152" i="16"/>
  <c r="G152" i="16" s="1"/>
  <c r="F193" i="16"/>
  <c r="F102" i="16"/>
  <c r="E141" i="16"/>
  <c r="E140" i="16" s="1"/>
  <c r="E139" i="16" s="1"/>
  <c r="H49" i="16"/>
  <c r="H82" i="16"/>
  <c r="E182" i="16"/>
  <c r="E181" i="16" s="1"/>
  <c r="E180" i="16" s="1"/>
  <c r="E179" i="16" s="1"/>
  <c r="E178" i="16" s="1"/>
  <c r="E177" i="16" s="1"/>
  <c r="H172" i="16"/>
  <c r="H30" i="16"/>
  <c r="H273" i="16"/>
  <c r="H157" i="16"/>
  <c r="H115" i="16"/>
  <c r="C13" i="16"/>
  <c r="D13" i="16" s="1"/>
  <c r="F29" i="16"/>
  <c r="H65" i="16"/>
  <c r="H103" i="16"/>
  <c r="H153" i="16"/>
  <c r="H108" i="16"/>
  <c r="E111" i="16"/>
  <c r="E110" i="16" s="1"/>
  <c r="H168" i="16"/>
  <c r="H186" i="16"/>
  <c r="E193" i="16"/>
  <c r="E192" i="16" s="1"/>
  <c r="E191" i="16" s="1"/>
  <c r="E190" i="16" s="1"/>
  <c r="E189" i="16" s="1"/>
  <c r="E188" i="16" s="1"/>
  <c r="F182" i="16"/>
  <c r="H197" i="16"/>
  <c r="E152" i="16"/>
  <c r="E151" i="16" s="1"/>
  <c r="E150" i="16" s="1"/>
  <c r="E262" i="16"/>
  <c r="E261" i="16" s="1"/>
  <c r="E260" i="16" s="1"/>
  <c r="E259" i="16" s="1"/>
  <c r="E258" i="16" s="1"/>
  <c r="E257" i="16" s="1"/>
  <c r="E256" i="16" s="1"/>
  <c r="H267" i="16"/>
  <c r="H159" i="16"/>
  <c r="E167" i="16"/>
  <c r="E166" i="16" s="1"/>
  <c r="E165" i="16" s="1"/>
  <c r="H160" i="16"/>
  <c r="H231" i="16"/>
  <c r="H223" i="16"/>
  <c r="E215" i="16"/>
  <c r="E208" i="16" s="1"/>
  <c r="E207" i="16" s="1"/>
  <c r="E206" i="16" s="1"/>
  <c r="E205" i="16" s="1"/>
  <c r="E204" i="16" s="1"/>
  <c r="H175" i="16"/>
  <c r="H183" i="16"/>
  <c r="H194" i="16"/>
  <c r="E79" i="16"/>
  <c r="E78" i="16" s="1"/>
  <c r="E77" i="16" s="1"/>
  <c r="H106" i="16"/>
  <c r="H85" i="16"/>
  <c r="E62" i="16"/>
  <c r="E61" i="16" s="1"/>
  <c r="E60" i="16" s="1"/>
  <c r="E59" i="16" s="1"/>
  <c r="E58" i="16" s="1"/>
  <c r="E57" i="16" s="1"/>
  <c r="H63" i="16"/>
  <c r="H41" i="16"/>
  <c r="E29" i="16"/>
  <c r="E28" i="16" s="1"/>
  <c r="E27" i="16" s="1"/>
  <c r="H35" i="16"/>
  <c r="F71" i="16"/>
  <c r="G71" i="16" s="1"/>
  <c r="H74" i="16"/>
  <c r="H112" i="16"/>
  <c r="F144" i="16"/>
  <c r="G144" i="16" s="1"/>
  <c r="H145" i="16"/>
  <c r="F62" i="16"/>
  <c r="G62" i="16" s="1"/>
  <c r="H216" i="16"/>
  <c r="F79" i="16"/>
  <c r="G79" i="16" s="1"/>
  <c r="E102" i="16"/>
  <c r="E101" i="16" s="1"/>
  <c r="H220" i="16"/>
  <c r="H275" i="16"/>
  <c r="H170" i="16"/>
  <c r="H80" i="16"/>
  <c r="F167" i="16"/>
  <c r="G167" i="16" s="1"/>
  <c r="H199" i="16"/>
  <c r="H55" i="16"/>
  <c r="H92" i="16"/>
  <c r="F272" i="16"/>
  <c r="G272" i="16" s="1"/>
  <c r="F174" i="16"/>
  <c r="G174" i="16" s="1"/>
  <c r="F215" i="16"/>
  <c r="G215" i="16" s="1"/>
  <c r="H263" i="16"/>
  <c r="H269" i="16"/>
  <c r="F230" i="16"/>
  <c r="G230" i="16" s="1"/>
  <c r="F262" i="16"/>
  <c r="G262" i="16" s="1"/>
  <c r="H54" i="16" l="1"/>
  <c r="G193" i="16"/>
  <c r="F192" i="16"/>
  <c r="F181" i="16"/>
  <c r="H181" i="16" s="1"/>
  <c r="G182" i="16"/>
  <c r="F101" i="16"/>
  <c r="G101" i="16" s="1"/>
  <c r="G102" i="16"/>
  <c r="F90" i="16"/>
  <c r="G90" i="16" s="1"/>
  <c r="H91" i="16"/>
  <c r="F28" i="16"/>
  <c r="G28" i="16" s="1"/>
  <c r="G29" i="16"/>
  <c r="E14" i="16"/>
  <c r="E13" i="16" s="1"/>
  <c r="E26" i="16"/>
  <c r="E25" i="16" s="1"/>
  <c r="E24" i="16" s="1"/>
  <c r="E10" i="16"/>
  <c r="E9" i="16" s="1"/>
  <c r="E22" i="16"/>
  <c r="E21" i="16" s="1"/>
  <c r="E7" i="16"/>
  <c r="H7" i="16" s="1"/>
  <c r="H8" i="16"/>
  <c r="E149" i="16"/>
  <c r="E148" i="16" s="1"/>
  <c r="E147" i="16" s="1"/>
  <c r="E164" i="16"/>
  <c r="E163" i="16" s="1"/>
  <c r="E162" i="16" s="1"/>
  <c r="E19" i="16"/>
  <c r="C10" i="16"/>
  <c r="D10" i="16" s="1"/>
  <c r="H182" i="16"/>
  <c r="E100" i="16"/>
  <c r="E18" i="16" s="1"/>
  <c r="E17" i="16" s="1"/>
  <c r="C18" i="16"/>
  <c r="D18" i="16" s="1"/>
  <c r="C16" i="16"/>
  <c r="D16" i="16" s="1"/>
  <c r="E76" i="16"/>
  <c r="E16" i="16"/>
  <c r="E15" i="16" s="1"/>
  <c r="H29" i="16"/>
  <c r="F208" i="16"/>
  <c r="G208" i="16" s="1"/>
  <c r="H215" i="16"/>
  <c r="H111" i="16"/>
  <c r="F110" i="16"/>
  <c r="G110" i="16" s="1"/>
  <c r="H152" i="16"/>
  <c r="F151" i="16"/>
  <c r="G151" i="16" s="1"/>
  <c r="F261" i="16"/>
  <c r="G261" i="16" s="1"/>
  <c r="H262" i="16"/>
  <c r="H174" i="16"/>
  <c r="H193" i="16"/>
  <c r="G192" i="16"/>
  <c r="F143" i="16"/>
  <c r="G143" i="16" s="1"/>
  <c r="H144" i="16"/>
  <c r="H230" i="16"/>
  <c r="F229" i="16"/>
  <c r="G229" i="16" s="1"/>
  <c r="H272" i="16"/>
  <c r="F166" i="16"/>
  <c r="G166" i="16" s="1"/>
  <c r="H167" i="16"/>
  <c r="H79" i="16"/>
  <c r="F78" i="16"/>
  <c r="G78" i="16" s="1"/>
  <c r="H102" i="16"/>
  <c r="H62" i="16"/>
  <c r="F61" i="16"/>
  <c r="G61" i="16" s="1"/>
  <c r="H71" i="16"/>
  <c r="F70" i="16"/>
  <c r="G70" i="16" s="1"/>
  <c r="F180" i="16" l="1"/>
  <c r="G181" i="16"/>
  <c r="H90" i="16"/>
  <c r="H28" i="16"/>
  <c r="F27" i="16"/>
  <c r="G27" i="16" s="1"/>
  <c r="C9" i="16"/>
  <c r="D9" i="16" s="1"/>
  <c r="C17" i="16"/>
  <c r="D17" i="16" s="1"/>
  <c r="C15" i="16"/>
  <c r="D15" i="16" s="1"/>
  <c r="E99" i="16"/>
  <c r="E68" i="16" s="1"/>
  <c r="H70" i="16"/>
  <c r="F69" i="16"/>
  <c r="G69" i="16" s="1"/>
  <c r="H78" i="16"/>
  <c r="F77" i="16"/>
  <c r="H143" i="16"/>
  <c r="F142" i="16"/>
  <c r="H229" i="16"/>
  <c r="H261" i="16"/>
  <c r="F260" i="16"/>
  <c r="G260" i="16" s="1"/>
  <c r="F150" i="16"/>
  <c r="G150" i="16" s="1"/>
  <c r="H151" i="16"/>
  <c r="H101" i="16"/>
  <c r="F100" i="16"/>
  <c r="G100" i="16" s="1"/>
  <c r="F191" i="16"/>
  <c r="G191" i="16" s="1"/>
  <c r="H192" i="16"/>
  <c r="F165" i="16"/>
  <c r="G165" i="16" s="1"/>
  <c r="H166" i="16"/>
  <c r="H110" i="16"/>
  <c r="H208" i="16"/>
  <c r="F207" i="16"/>
  <c r="G207" i="16" s="1"/>
  <c r="F60" i="16"/>
  <c r="G60" i="16" s="1"/>
  <c r="H61" i="16"/>
  <c r="G142" i="16" l="1"/>
  <c r="F22" i="16"/>
  <c r="G77" i="16"/>
  <c r="F16" i="16"/>
  <c r="F15" i="16" s="1"/>
  <c r="G180" i="16"/>
  <c r="H180" i="16"/>
  <c r="F179" i="16"/>
  <c r="H27" i="16"/>
  <c r="F26" i="16"/>
  <c r="G26" i="16" s="1"/>
  <c r="F20" i="16"/>
  <c r="E67" i="16"/>
  <c r="H60" i="16"/>
  <c r="F59" i="16"/>
  <c r="G59" i="16" s="1"/>
  <c r="H100" i="16"/>
  <c r="F99" i="16"/>
  <c r="G99" i="16" s="1"/>
  <c r="F18" i="16"/>
  <c r="G18" i="16" s="1"/>
  <c r="H260" i="16"/>
  <c r="F259" i="16"/>
  <c r="G259" i="16" s="1"/>
  <c r="F206" i="16"/>
  <c r="G206" i="16" s="1"/>
  <c r="H207" i="16"/>
  <c r="F190" i="16"/>
  <c r="G190" i="16" s="1"/>
  <c r="H191" i="16"/>
  <c r="F10" i="16"/>
  <c r="G10" i="16" s="1"/>
  <c r="H165" i="16"/>
  <c r="F164" i="16"/>
  <c r="H77" i="16"/>
  <c r="F76" i="16"/>
  <c r="G76" i="16" s="1"/>
  <c r="G16" i="16"/>
  <c r="H69" i="16"/>
  <c r="F149" i="16"/>
  <c r="F14" i="16"/>
  <c r="G14" i="16" s="1"/>
  <c r="H150" i="16"/>
  <c r="F141" i="16"/>
  <c r="G141" i="16" s="1"/>
  <c r="H142" i="16"/>
  <c r="E77" i="11"/>
  <c r="G179" i="16" l="1"/>
  <c r="H179" i="16"/>
  <c r="F178" i="16"/>
  <c r="F148" i="16"/>
  <c r="G148" i="16" s="1"/>
  <c r="G149" i="16"/>
  <c r="F163" i="16"/>
  <c r="H163" i="16" s="1"/>
  <c r="G164" i="16"/>
  <c r="F19" i="16"/>
  <c r="G19" i="16" s="1"/>
  <c r="G20" i="16"/>
  <c r="F21" i="16"/>
  <c r="G21" i="16" s="1"/>
  <c r="G22" i="16"/>
  <c r="F25" i="16"/>
  <c r="G25" i="16" s="1"/>
  <c r="H26" i="16"/>
  <c r="E23" i="16"/>
  <c r="E6" i="16" s="1"/>
  <c r="E5" i="16" s="1"/>
  <c r="F68" i="16"/>
  <c r="H10" i="16"/>
  <c r="H99" i="16"/>
  <c r="F140" i="16"/>
  <c r="G140" i="16" s="1"/>
  <c r="H141" i="16"/>
  <c r="H14" i="16"/>
  <c r="F13" i="16"/>
  <c r="G13" i="16" s="1"/>
  <c r="H76" i="16"/>
  <c r="H259" i="16"/>
  <c r="F258" i="16"/>
  <c r="G258" i="16" s="1"/>
  <c r="H22" i="16"/>
  <c r="H149" i="16"/>
  <c r="F189" i="16"/>
  <c r="G189" i="16" s="1"/>
  <c r="H190" i="16"/>
  <c r="F58" i="16"/>
  <c r="G58" i="16" s="1"/>
  <c r="H59" i="16"/>
  <c r="H164" i="16"/>
  <c r="H206" i="16"/>
  <c r="F205" i="16"/>
  <c r="G205" i="16" s="1"/>
  <c r="H20" i="16"/>
  <c r="H16" i="16"/>
  <c r="G15" i="16"/>
  <c r="H18" i="16"/>
  <c r="F17" i="16"/>
  <c r="G17" i="16" s="1"/>
  <c r="G178" i="16" l="1"/>
  <c r="F177" i="16"/>
  <c r="H178" i="16"/>
  <c r="F162" i="16"/>
  <c r="G163" i="16"/>
  <c r="F67" i="16"/>
  <c r="G67" i="16" s="1"/>
  <c r="G68" i="16"/>
  <c r="F24" i="16"/>
  <c r="H25" i="16"/>
  <c r="H17" i="16"/>
  <c r="F147" i="16"/>
  <c r="G147" i="16" s="1"/>
  <c r="H148" i="16"/>
  <c r="H13" i="16"/>
  <c r="H21" i="16"/>
  <c r="H19" i="16"/>
  <c r="H189" i="16"/>
  <c r="F188" i="16"/>
  <c r="G188" i="16" s="1"/>
  <c r="H68" i="16"/>
  <c r="F204" i="16"/>
  <c r="G204" i="16" s="1"/>
  <c r="H205" i="16"/>
  <c r="H58" i="16"/>
  <c r="F57" i="16"/>
  <c r="G57" i="16" s="1"/>
  <c r="H258" i="16"/>
  <c r="F257" i="16"/>
  <c r="G257" i="16" s="1"/>
  <c r="F9" i="16"/>
  <c r="G9" i="16" s="1"/>
  <c r="H15" i="16"/>
  <c r="H140" i="16"/>
  <c r="F139" i="16"/>
  <c r="G139" i="16" s="1"/>
  <c r="G24" i="16" l="1"/>
  <c r="F23" i="16"/>
  <c r="F6" i="16" s="1"/>
  <c r="F5" i="16" s="1"/>
  <c r="G177" i="16"/>
  <c r="H177" i="16"/>
  <c r="G162" i="16"/>
  <c r="H162" i="16"/>
  <c r="H24" i="16"/>
  <c r="G23" i="16"/>
  <c r="H188" i="16"/>
  <c r="H57" i="16"/>
  <c r="H9" i="16"/>
  <c r="H139" i="16"/>
  <c r="F256" i="16"/>
  <c r="G256" i="16" s="1"/>
  <c r="H257" i="16"/>
  <c r="H67" i="16"/>
  <c r="H204" i="16"/>
  <c r="H147" i="16"/>
  <c r="H240" i="16" l="1"/>
  <c r="G6" i="16"/>
  <c r="H23" i="16"/>
  <c r="H256" i="16"/>
  <c r="H239" i="16" l="1"/>
  <c r="G5" i="16"/>
  <c r="H6" i="16"/>
  <c r="H238" i="16" l="1"/>
  <c r="H5" i="16"/>
  <c r="H237" i="16" l="1"/>
  <c r="H236" i="16" l="1"/>
  <c r="H235" i="16" l="1"/>
  <c r="H234" i="16" l="1"/>
  <c r="E13" i="11" l="1"/>
  <c r="H79" i="11"/>
  <c r="G79" i="11"/>
  <c r="H78" i="11"/>
  <c r="G78" i="11"/>
  <c r="E76" i="11"/>
  <c r="H71" i="11"/>
  <c r="G71" i="11"/>
  <c r="G70" i="11"/>
  <c r="E70" i="11"/>
  <c r="H69" i="11"/>
  <c r="G69" i="11"/>
  <c r="F68" i="11"/>
  <c r="E68" i="11"/>
  <c r="H62" i="11"/>
  <c r="G62" i="11"/>
  <c r="F60" i="11"/>
  <c r="G60" i="11" s="1"/>
  <c r="E61" i="11"/>
  <c r="E60" i="11" s="1"/>
  <c r="E59" i="11" s="1"/>
  <c r="H55" i="11"/>
  <c r="G55" i="11"/>
  <c r="F54" i="11"/>
  <c r="G54" i="11" s="1"/>
  <c r="E54" i="11"/>
  <c r="E53" i="11" s="1"/>
  <c r="E52" i="11" s="1"/>
  <c r="E51" i="11" s="1"/>
  <c r="H49" i="11"/>
  <c r="G49" i="11"/>
  <c r="F48" i="11"/>
  <c r="E48" i="11"/>
  <c r="E47" i="11" s="1"/>
  <c r="E46" i="11" s="1"/>
  <c r="E45" i="11" s="1"/>
  <c r="E44" i="11" s="1"/>
  <c r="H42" i="11"/>
  <c r="G42" i="11"/>
  <c r="E40" i="11"/>
  <c r="E39" i="11" s="1"/>
  <c r="E38" i="11" s="1"/>
  <c r="H36" i="11"/>
  <c r="G36" i="11"/>
  <c r="F35" i="11"/>
  <c r="G35" i="11" s="1"/>
  <c r="E35" i="11"/>
  <c r="E34" i="11" s="1"/>
  <c r="E33" i="11" s="1"/>
  <c r="H26" i="11"/>
  <c r="G26" i="11"/>
  <c r="E7" i="11"/>
  <c r="H10" i="11"/>
  <c r="G10" i="11"/>
  <c r="F9" i="11"/>
  <c r="E9" i="11"/>
  <c r="E28" i="11" l="1"/>
  <c r="E27" i="11" s="1"/>
  <c r="E37" i="11"/>
  <c r="E12" i="11"/>
  <c r="E11" i="11" s="1"/>
  <c r="E50" i="11"/>
  <c r="E16" i="11"/>
  <c r="E15" i="11" s="1"/>
  <c r="E67" i="11"/>
  <c r="H9" i="11"/>
  <c r="H41" i="11"/>
  <c r="H70" i="11"/>
  <c r="H77" i="11"/>
  <c r="H25" i="11"/>
  <c r="H68" i="11"/>
  <c r="F40" i="11"/>
  <c r="G40" i="11" s="1"/>
  <c r="H48" i="11"/>
  <c r="G61" i="11"/>
  <c r="H61" i="11"/>
  <c r="G41" i="11"/>
  <c r="E65" i="11"/>
  <c r="E66" i="11"/>
  <c r="E74" i="11"/>
  <c r="E75" i="11"/>
  <c r="F34" i="11"/>
  <c r="F53" i="11"/>
  <c r="H54" i="11"/>
  <c r="F59" i="11"/>
  <c r="G9" i="11"/>
  <c r="G25" i="11"/>
  <c r="G48" i="11"/>
  <c r="E58" i="11"/>
  <c r="G68" i="11"/>
  <c r="G77" i="11"/>
  <c r="H35" i="11"/>
  <c r="H60" i="11"/>
  <c r="F8" i="11"/>
  <c r="F47" i="11"/>
  <c r="F58" i="11"/>
  <c r="F67" i="11"/>
  <c r="F76" i="11"/>
  <c r="E64" i="11" l="1"/>
  <c r="E20" i="11"/>
  <c r="E19" i="11" s="1"/>
  <c r="E57" i="11"/>
  <c r="E18" i="11"/>
  <c r="E17" i="11" s="1"/>
  <c r="E73" i="11"/>
  <c r="E22" i="11"/>
  <c r="E21" i="11" s="1"/>
  <c r="H40" i="11"/>
  <c r="F39" i="11"/>
  <c r="G39" i="11" s="1"/>
  <c r="H76" i="11"/>
  <c r="F75" i="11"/>
  <c r="G76" i="11"/>
  <c r="F74" i="11"/>
  <c r="H67" i="11"/>
  <c r="F66" i="11"/>
  <c r="G67" i="11"/>
  <c r="F65" i="11"/>
  <c r="F64" i="11" s="1"/>
  <c r="F20" i="11" s="1"/>
  <c r="H34" i="11"/>
  <c r="F33" i="11"/>
  <c r="G34" i="11"/>
  <c r="H58" i="11"/>
  <c r="F57" i="11"/>
  <c r="F18" i="11" s="1"/>
  <c r="G58" i="11"/>
  <c r="H59" i="11"/>
  <c r="G59" i="11"/>
  <c r="H47" i="11"/>
  <c r="F46" i="11"/>
  <c r="G47" i="11"/>
  <c r="H8" i="11"/>
  <c r="F7" i="11"/>
  <c r="G8" i="11"/>
  <c r="H53" i="11"/>
  <c r="F52" i="11"/>
  <c r="G53" i="11"/>
  <c r="E6" i="11" l="1"/>
  <c r="E5" i="11" s="1"/>
  <c r="F19" i="11"/>
  <c r="H20" i="11"/>
  <c r="G20" i="11"/>
  <c r="G18" i="11"/>
  <c r="F17" i="11"/>
  <c r="H18" i="11"/>
  <c r="F38" i="11"/>
  <c r="G38" i="11" s="1"/>
  <c r="H39" i="11"/>
  <c r="G57" i="11"/>
  <c r="H57" i="11"/>
  <c r="H52" i="11"/>
  <c r="F51" i="11"/>
  <c r="G52" i="11"/>
  <c r="G46" i="11"/>
  <c r="H46" i="11"/>
  <c r="F45" i="11"/>
  <c r="G66" i="11"/>
  <c r="H66" i="11"/>
  <c r="H33" i="11"/>
  <c r="F28" i="11"/>
  <c r="G33" i="11"/>
  <c r="G7" i="11"/>
  <c r="H7" i="11"/>
  <c r="H65" i="11"/>
  <c r="G65" i="11"/>
  <c r="H74" i="11"/>
  <c r="F73" i="11"/>
  <c r="F22" i="11" s="1"/>
  <c r="G74" i="11"/>
  <c r="G75" i="11"/>
  <c r="H75" i="11"/>
  <c r="G19" i="11" l="1"/>
  <c r="H19" i="11"/>
  <c r="H22" i="11"/>
  <c r="G22" i="11"/>
  <c r="F21" i="11"/>
  <c r="G17" i="11"/>
  <c r="H17" i="11"/>
  <c r="F37" i="11"/>
  <c r="H38" i="11"/>
  <c r="H64" i="11"/>
  <c r="G64" i="11"/>
  <c r="G28" i="11"/>
  <c r="H28" i="11"/>
  <c r="F27" i="11"/>
  <c r="G51" i="11"/>
  <c r="H51" i="11"/>
  <c r="F50" i="11"/>
  <c r="F16" i="11" s="1"/>
  <c r="H73" i="11"/>
  <c r="G73" i="11"/>
  <c r="H45" i="11"/>
  <c r="F44" i="11"/>
  <c r="F14" i="11" s="1"/>
  <c r="G45" i="11"/>
  <c r="H21" i="11" l="1"/>
  <c r="G21" i="11"/>
  <c r="G37" i="11"/>
  <c r="F12" i="11"/>
  <c r="H16" i="11"/>
  <c r="F15" i="11"/>
  <c r="G16" i="11"/>
  <c r="H14" i="11"/>
  <c r="G14" i="11"/>
  <c r="F13" i="11"/>
  <c r="H37" i="11"/>
  <c r="H44" i="11"/>
  <c r="G44" i="11"/>
  <c r="H50" i="11"/>
  <c r="G50" i="11"/>
  <c r="H27" i="11"/>
  <c r="G27" i="11"/>
  <c r="H15" i="11" l="1"/>
  <c r="G15" i="11"/>
  <c r="H13" i="11"/>
  <c r="G13" i="11"/>
  <c r="F11" i="11"/>
  <c r="F6" i="11" s="1"/>
  <c r="F5" i="11" s="1"/>
  <c r="H12" i="11"/>
  <c r="G12" i="11"/>
  <c r="G11" i="11" l="1"/>
  <c r="H11" i="11"/>
  <c r="G6" i="11" l="1"/>
  <c r="H6" i="11"/>
  <c r="G5" i="11" l="1"/>
  <c r="H5" i="11"/>
</calcChain>
</file>

<file path=xl/sharedStrings.xml><?xml version="1.0" encoding="utf-8"?>
<sst xmlns="http://schemas.openxmlformats.org/spreadsheetml/2006/main" count="870" uniqueCount="211">
  <si>
    <t>Razdjel</t>
  </si>
  <si>
    <t>Program</t>
  </si>
  <si>
    <t>Aktivnost</t>
  </si>
  <si>
    <t>Brojčana oznaka</t>
  </si>
  <si>
    <t>Naziv računa</t>
  </si>
  <si>
    <t xml:space="preserve">Rashodi poslovanja </t>
  </si>
  <si>
    <t>Materijalni rashodi</t>
  </si>
  <si>
    <t>Naknade troškova zaposlenima</t>
  </si>
  <si>
    <t>Službena putovanja</t>
  </si>
  <si>
    <t>Indeks 5/4</t>
  </si>
  <si>
    <t>Naknade za prijevoz, za rad na terenu i odvojeni život</t>
  </si>
  <si>
    <t>Stručno usavršavanje zaposlenika</t>
  </si>
  <si>
    <t>Rashodi za materijal i energiju</t>
  </si>
  <si>
    <t>Uredski materijal i ostali materijalni rashodi</t>
  </si>
  <si>
    <t>Energija</t>
  </si>
  <si>
    <t>Materijal i dijelovi za tekuće i investicijsko održavanje</t>
  </si>
  <si>
    <t>Rashodi za usluge</t>
  </si>
  <si>
    <t>Usluge telefona, pošte i prijevoza</t>
  </si>
  <si>
    <t>Usluge tekućeg i investicijskog održavanja</t>
  </si>
  <si>
    <t>Usluge promidžbe i informiranja</t>
  </si>
  <si>
    <t>Zdravstvene i veterinarske usluge</t>
  </si>
  <si>
    <t>Računalne usluge</t>
  </si>
  <si>
    <t>Ostale usluge</t>
  </si>
  <si>
    <t>Ostali nespomenuti rashodi poslovanja</t>
  </si>
  <si>
    <t>Reprezentacija</t>
  </si>
  <si>
    <t>Članarine i norme</t>
  </si>
  <si>
    <t>Pristojbe i naknade</t>
  </si>
  <si>
    <t>Financijski rashodi</t>
  </si>
  <si>
    <t>Ostali financijski rashodi</t>
  </si>
  <si>
    <t>Bankarske usluge i usluge platnog prometa</t>
  </si>
  <si>
    <t xml:space="preserve">Ostale naknade troškova </t>
  </si>
  <si>
    <t>Sitan inventar i auto gume</t>
  </si>
  <si>
    <t>Službena , radna i zaštitna odjeća i obuća</t>
  </si>
  <si>
    <t>Ostali nepomenuti rashodi poslovanja</t>
  </si>
  <si>
    <t>Indeks   5/3</t>
  </si>
  <si>
    <t>5000 R -UPRAVNI ODJEL ZA PROSVJETU,ZNANOST,KULTURU, SPORT I NOVE TEHNOLOGIJE</t>
  </si>
  <si>
    <t>1007-10 SREDNJEŠKOLSKO OBRAZOVANJE- STANDARD</t>
  </si>
  <si>
    <t>Funkcijska klasifikacija</t>
  </si>
  <si>
    <t>0922 Više srednjoškolsko obrazovanje</t>
  </si>
  <si>
    <t>Izvor financ.</t>
  </si>
  <si>
    <t>12 Sredstva za financiranje decentraliziranih funkcija</t>
  </si>
  <si>
    <t>1202 SŠ Sredstva za DEC funkcije</t>
  </si>
  <si>
    <t>1007 OSNOVNO I SREDNJEŠKOLSKO OBRAZOVANJE</t>
  </si>
  <si>
    <t>31 Vlastiti prihodi</t>
  </si>
  <si>
    <t>3102 SŠ Vlastiti prihodi</t>
  </si>
  <si>
    <t>Rashodi za nabavu nefinancijske imovine</t>
  </si>
  <si>
    <t>Rashodi za nabavu proizvedene dugotrajne imovine</t>
  </si>
  <si>
    <t>Postrojenja i oprema</t>
  </si>
  <si>
    <t>Uredska oprema i namještaj</t>
  </si>
  <si>
    <t>Komunikacijska oprema</t>
  </si>
  <si>
    <t>Oprema za održavanje i zaštitu</t>
  </si>
  <si>
    <t>Medicinska i laboratorijska oprema</t>
  </si>
  <si>
    <t>Instrumenti, uređaji i strojevi</t>
  </si>
  <si>
    <t>43 Ostali prihodi za posebne namjene</t>
  </si>
  <si>
    <t>4302 SŠ Prihodi posebne namjene</t>
  </si>
  <si>
    <t>Sportska i glazbena oprema</t>
  </si>
  <si>
    <t>Knjige, umjetnička djela i ostale izložbene vrijednosti</t>
  </si>
  <si>
    <t>Knjige</t>
  </si>
  <si>
    <t>52 Ostale pomoći</t>
  </si>
  <si>
    <t>5202 SŠ Pomoći iz proračuna</t>
  </si>
  <si>
    <t>1007-12 PODIZANJE KVALITETE I STANDARDA KROZ AKTIVNOSTI ŠKOLA</t>
  </si>
  <si>
    <t>11 Opći prihodi i primici ŠKŽ</t>
  </si>
  <si>
    <t>1100 ŠKŽ Opći prihodi i primici</t>
  </si>
  <si>
    <t>Uređaji,strojevi i oprema za ostale namjene</t>
  </si>
  <si>
    <t>15 Predfinanciranje EU projekata iz sr.ŠKŽ</t>
  </si>
  <si>
    <t>1502 SŠ predfinanc.EU projekata iz sredstava ŠKŽ</t>
  </si>
  <si>
    <t>Rashodi za zaposlene</t>
  </si>
  <si>
    <t>Plaće (Bruto)</t>
  </si>
  <si>
    <t>Plaće za redovan rad</t>
  </si>
  <si>
    <t>Doprinosi na plaće</t>
  </si>
  <si>
    <t>Doprinosi za obvezno zdravstveno osiguranje</t>
  </si>
  <si>
    <t>51 Pomoći EU</t>
  </si>
  <si>
    <t>5102 SŠ Pomoći EU</t>
  </si>
  <si>
    <t>Naknade građanima i kućanstvima na temelju osiguranja i druge naknade</t>
  </si>
  <si>
    <t>Naknade građanima i kućanstvima u novcu</t>
  </si>
  <si>
    <t>Intelektualne i osobne usluge</t>
  </si>
  <si>
    <t>1007-28 PRIJEVOZ UČENIKA S TEŠKOĆAMA -SŠ</t>
  </si>
  <si>
    <t>0922 Više srednješkolsko obrazovanje</t>
  </si>
  <si>
    <t>Naknade građanima i kućanstvima iz proračuna</t>
  </si>
  <si>
    <t>Naknade troškova osobama izvan radnog odnosa</t>
  </si>
  <si>
    <t>5202 Pomoći iz proračuna</t>
  </si>
  <si>
    <t>5102Pomoći EU</t>
  </si>
  <si>
    <t>1007-53 JAČANJE KOMPETENCIJA STRUKOVNIH ZANIMANJA (SŠ LOVRE MONTI)</t>
  </si>
  <si>
    <t xml:space="preserve">Glava </t>
  </si>
  <si>
    <t>05004 DJELATNOST OSNOVNIH I SREDNJIH ŠKOLA IZVAN PRORAČUNA ŠKŽ</t>
  </si>
  <si>
    <t>1007-58 REDOVITA DJELATNOST ŠKOLA (EVIDENCIJSKI PRIHODI)-SŠ</t>
  </si>
  <si>
    <t xml:space="preserve">Aktivnosti </t>
  </si>
  <si>
    <t>1007-11 SREDNJEŠKOLSKO OBRAZOVANJE- OPERATIVNI PLAN</t>
  </si>
  <si>
    <t>1007-45 ŠKOLA ZA ŽIVOT-KURIKULARNA REFORMA/SŠ</t>
  </si>
  <si>
    <t>Ostali rashodi za zaposlene</t>
  </si>
  <si>
    <t>Plaće za posebne uvjete rada</t>
  </si>
  <si>
    <t>Doprinosi na mirovinsko osiguranje</t>
  </si>
  <si>
    <t>Plaće za prekovremeni rad</t>
  </si>
  <si>
    <t>1007-57 POVEĆANJE DAROVITOSTI LOVRE MONTIJA</t>
  </si>
  <si>
    <t>05003 SREDNJA ŠKOLA LOVRE MONTIJA</t>
  </si>
  <si>
    <t>Voditelj računovodstva:</t>
  </si>
  <si>
    <t>Slavica Stojak</t>
  </si>
  <si>
    <t>Ravnatelj:</t>
  </si>
  <si>
    <t>Mirko Antunović</t>
  </si>
  <si>
    <t>Doprinosi za mirovinsko osiguranje</t>
  </si>
  <si>
    <t xml:space="preserve">Prihodi poslovanja </t>
  </si>
  <si>
    <t>Pomoći iz inozemstva i od subjekata unutar općeg proračuna</t>
  </si>
  <si>
    <t>Pomoći iz proračunskim korisnicima iz proračuna koji im nije nadležan</t>
  </si>
  <si>
    <t>Tekuće pomoći  proračunskim korisnicima iz proračuna koji im nije nadležan</t>
  </si>
  <si>
    <t>Kapitalne pomoći  proračunskim korisnicima iz proračuna koji im nije nadležan</t>
  </si>
  <si>
    <t xml:space="preserve">Pomoći temeljem prijenosa EU sredstava </t>
  </si>
  <si>
    <t xml:space="preserve">Tekuće pomoći temeljem prijenosa EU sredstava </t>
  </si>
  <si>
    <t>Prijenosi između proračunskih korisnika istog proračuna</t>
  </si>
  <si>
    <t>Tekući prijenosi između proračunskih korisnika istog proračuna temeljem prijenosa EU</t>
  </si>
  <si>
    <t>Prihodi od upravnih i administrativnih pristojbi, pristojbi po pos.propisima i naknada</t>
  </si>
  <si>
    <t>Prihodi po posebnim propisima</t>
  </si>
  <si>
    <t>Ostali nespomenuti prihodi</t>
  </si>
  <si>
    <t>Prihodi od novčane naknade poslodavca zbog nezapošljavanja osoba sa invaliditetom</t>
  </si>
  <si>
    <t>Prihodi od prodaje proizvoda i robe te pruženih usluga i prihodi od donacija</t>
  </si>
  <si>
    <t xml:space="preserve">Prihodi od prodaje proizvoda i robe te pruženih usluga </t>
  </si>
  <si>
    <t>Prihodi od pruženih usluga</t>
  </si>
  <si>
    <t>Prihodi iz nadležnog proračuna i od HZZO-a na temelju ugovornih obaveza</t>
  </si>
  <si>
    <t>Prihodi iz nadležnog proračuna za financiranje redovite djelatnosti proračunskih korisnika</t>
  </si>
  <si>
    <t>Prihodi iz nadležnog proračuna za financiranje rashoda poslovanja</t>
  </si>
  <si>
    <t>Ukupno rashodi (3+4)</t>
  </si>
  <si>
    <t>Plaće (bruto)</t>
  </si>
  <si>
    <t>Prijevozna sredstva</t>
  </si>
  <si>
    <t>Prijevozna sredstva u cestovnom prometu</t>
  </si>
  <si>
    <t>Ostala nematerijalna proizvedena imovina</t>
  </si>
  <si>
    <t>Nematerijalna proizvedena imovina</t>
  </si>
  <si>
    <t>Doprinosi za obvezno zdrav.osiguranje</t>
  </si>
  <si>
    <t>Naknade osobama izvan ranog odnosa</t>
  </si>
  <si>
    <t>Prijenosi između prorač.korisnika istog proračuna</t>
  </si>
  <si>
    <t>SREDNJA ŠKOLA LOVRE MONTIJA</t>
  </si>
  <si>
    <t>Prihodi poslovanja</t>
  </si>
  <si>
    <t xml:space="preserve">Kapitalne pomoći iz državnog proračuna temeljem prijenosa EU sredstava </t>
  </si>
  <si>
    <t>SVEUKUPNO</t>
  </si>
  <si>
    <t>Komunalne usluge</t>
  </si>
  <si>
    <t>UKUPNO (6)</t>
  </si>
  <si>
    <t>UKUPNO(Višak prenesini)</t>
  </si>
  <si>
    <t>Tekući prijenosi između korisnika istog proračuna temeljem prijenosa EU sredstava</t>
  </si>
  <si>
    <t>Ukupno prihodi (6)</t>
  </si>
  <si>
    <t>Ukupno  (6+9)</t>
  </si>
  <si>
    <t>09 Obrazovanje</t>
  </si>
  <si>
    <t>1007-70 KAPITALNA ULAGANJA I NABAVA OPREME U SREDNJEM ŠKOLSTVU</t>
  </si>
  <si>
    <t>12 SŠ Sredstva za financiranje DEC funkcija</t>
  </si>
  <si>
    <t>1202 SŠ Sredstva za DECfunkcije</t>
  </si>
  <si>
    <t>1007-78 FN ELEKTRANA -LOKALNI IZVORI ČISTE ENERGIJE -SŠ</t>
  </si>
  <si>
    <t>Tekući projekt</t>
  </si>
  <si>
    <t>15 Perdfinanciranje EU projekta iz sr.ŠKŽ</t>
  </si>
  <si>
    <t>Zatezne kamate</t>
  </si>
  <si>
    <t>Troškovi sudskih postupaka</t>
  </si>
  <si>
    <t>Ostale usluge tekućeg i investicijskog održavanja</t>
  </si>
  <si>
    <t>Doprinosi za obvezno osiguranje u slučaju nezaposl.</t>
  </si>
  <si>
    <t>Izvršenje 2022.</t>
  </si>
  <si>
    <r>
      <rPr>
        <b/>
        <sz val="11"/>
        <color theme="1"/>
        <rFont val="Calibri"/>
        <family val="2"/>
        <charset val="238"/>
        <scheme val="minor"/>
      </rPr>
      <t>Indeks</t>
    </r>
    <r>
      <rPr>
        <sz val="11"/>
        <color theme="1"/>
        <rFont val="Calibri"/>
        <family val="2"/>
        <charset val="238"/>
        <scheme val="minor"/>
      </rPr>
      <t xml:space="preserve">   (izvršenje 2022/ izvršenje 2021)  </t>
    </r>
    <r>
      <rPr>
        <b/>
        <sz val="11"/>
        <color theme="1"/>
        <rFont val="Calibri"/>
        <family val="2"/>
        <charset val="238"/>
        <scheme val="minor"/>
      </rPr>
      <t>5/3</t>
    </r>
  </si>
  <si>
    <r>
      <rPr>
        <b/>
        <sz val="11"/>
        <color theme="1"/>
        <rFont val="Calibri"/>
        <family val="2"/>
        <charset val="238"/>
        <scheme val="minor"/>
      </rPr>
      <t>Indeks</t>
    </r>
    <r>
      <rPr>
        <sz val="11"/>
        <color theme="1"/>
        <rFont val="Calibri"/>
        <family val="2"/>
        <charset val="238"/>
        <scheme val="minor"/>
      </rPr>
      <t xml:space="preserve">   (izvršenje 2022/  izvorni plan 2022)      </t>
    </r>
    <r>
      <rPr>
        <b/>
        <sz val="11"/>
        <color theme="1"/>
        <rFont val="Calibri"/>
        <family val="2"/>
        <charset val="238"/>
        <scheme val="minor"/>
      </rPr>
      <t>5/4</t>
    </r>
  </si>
  <si>
    <t>Doprinosi za obvezno osiguranje u slučaju nezaposlenosti</t>
  </si>
  <si>
    <t>Premije osiguranja</t>
  </si>
  <si>
    <t>Prihodi iz nadležnog proračuna za financiranje rashoda za nabavu nefinancijske imovine</t>
  </si>
  <si>
    <t xml:space="preserve">Tekući prijenosi između proračunskih korisnika istog proračuna </t>
  </si>
  <si>
    <t>Prijenos između prorač.korisnika istog proračuna</t>
  </si>
  <si>
    <t>Tekući prijenos između proračunskih korisnika istog proračuna temeljem prijenosa EU sredstava</t>
  </si>
  <si>
    <t>Pomoći dane u inozemstvo i unutar općeg proračuna</t>
  </si>
  <si>
    <t xml:space="preserve">51 Pomoći EU </t>
  </si>
  <si>
    <t>0922Više srednješkolsko obrazovanje</t>
  </si>
  <si>
    <t>PRIHODI POSLOVANJA</t>
  </si>
  <si>
    <t>UKUPNI PRIHODI</t>
  </si>
  <si>
    <t>PRIHODI OD PRODAJE NEFINANCIJSKE IMOVINE</t>
  </si>
  <si>
    <t>RASHODI POSLOVANJA</t>
  </si>
  <si>
    <t>RASHODI ZA NABAVU NEFINANCIJSKE IMOVINE</t>
  </si>
  <si>
    <t>UKUPNO RASHODI</t>
  </si>
  <si>
    <t>RAZLIKA VIŠAK/MANJAK</t>
  </si>
  <si>
    <t>BROJČANA OZNAKA</t>
  </si>
  <si>
    <t xml:space="preserve"> NAZIV</t>
  </si>
  <si>
    <t>VIŠAK PRENESENI</t>
  </si>
  <si>
    <t>UKUPNO VIŠAK/MANJAK</t>
  </si>
  <si>
    <t>Podnošenje polugodišnjeg i godišnjeg izvještaja o izvršenju financijskog plana proračunskog korisnika</t>
  </si>
  <si>
    <t>Članak 86.</t>
  </si>
  <si>
    <t>(1) Proračunski korisnik dužan je upravljačkom tijelu, u skladu s aktima kojima je uređen rad proračunskog korisnika, dostaviti na usvajanje prijedlog polugodišnjeg izvještaja o izvršenju financijskog plana za proteklo razdoblje, do 31. srpnja tekuće proračunske godine, nakon čega se dostavlja nadležnom ministarstvu ili drugom državnom tijelu na razini razdjela organizacijske klasifikacije odnosno nadležnom upravnom tijelu.</t>
  </si>
  <si>
    <t>(2) Nadležno ministarstvo ili drugo državno tijelo na razini razdjela organizacijske klasifikacije odnosno nadležno upravno tijelo dostavlja prijedlog polugodišnjeg izvještaja o izvršenju razdjela Ministarstvu financija odnosno upravnom tijelu za financije najkasnije do 20. kolovoza tekuće godine.</t>
  </si>
  <si>
    <t>(3) Proračunski korisnik dužan je upravljačkom tijelu, u skladu s aktima kojima je uređen rad proračunskog korisnika, dostaviti prijedlog godišnjeg izvještaja o izvršenju financijskog plana za proteklo razdoblje na usvajanje do 31. ožujka tekuće proračunske godine.</t>
  </si>
  <si>
    <t>ZAKON O PRORAČUNU</t>
  </si>
  <si>
    <t xml:space="preserve">Temeljem članka 86. stavak 3. Zakona o proračunu ("Narodne novine" broj 144/21.) i članka 89 </t>
  </si>
  <si>
    <t>Izvorni plan 2023.</t>
  </si>
  <si>
    <t>Izvršenje 2023.</t>
  </si>
  <si>
    <t>IZVJEŠTAJ O IZVRŠENJU PRORAČUNA RASHODA PREMA IZVORIMA FINANCIRANJA - RAZDOBLJE 1.1.2023.-30.06.2023.</t>
  </si>
  <si>
    <t>Dodatna ulaganja na građevinskim objektima</t>
  </si>
  <si>
    <t>Tekuće donacije u naravi</t>
  </si>
  <si>
    <t>Tekuće donacije</t>
  </si>
  <si>
    <t>Ostli rashodi</t>
  </si>
  <si>
    <t>T1007-34 OPSKRBA ŠKOLSKIH USTANOVA BESPLATNIM ZALIHAMA MENSTRUALNIH HIGIJENSKIH POTREPŠTINA - SŠ</t>
  </si>
  <si>
    <t>T1007-30 RAD S DAROVITIMA- BIOKEMIJA (SŠ L.M.)</t>
  </si>
  <si>
    <t>T1007-29 IZVANNASTAVNE AKTIVNOSTI OŠ,SŠ I UČENIČKIH DOMOVA U ŠK.GOD.22/23. (SŠ L.M.)</t>
  </si>
  <si>
    <t>T1007-45 ERASMUS+(SŠ LOVRE MONTI)</t>
  </si>
  <si>
    <t>1007-35 ZAJEDNO DO ZNANJA UZ VIŠEN ELANA IV -SŠ</t>
  </si>
  <si>
    <r>
      <rPr>
        <b/>
        <sz val="11"/>
        <color theme="1"/>
        <rFont val="Calibri"/>
        <family val="2"/>
        <charset val="238"/>
        <scheme val="minor"/>
      </rPr>
      <t>Indeks</t>
    </r>
    <r>
      <rPr>
        <sz val="11"/>
        <color theme="1"/>
        <rFont val="Calibri"/>
        <family val="2"/>
        <charset val="238"/>
        <scheme val="minor"/>
      </rPr>
      <t xml:space="preserve">   (izvršenje 2023/ izvršenje 2022)  </t>
    </r>
    <r>
      <rPr>
        <b/>
        <sz val="11"/>
        <color theme="1"/>
        <rFont val="Calibri"/>
        <family val="2"/>
        <charset val="238"/>
        <scheme val="minor"/>
      </rPr>
      <t>5/3</t>
    </r>
  </si>
  <si>
    <r>
      <rPr>
        <b/>
        <sz val="11"/>
        <color theme="1"/>
        <rFont val="Calibri"/>
        <family val="2"/>
        <charset val="238"/>
        <scheme val="minor"/>
      </rPr>
      <t>Indeks</t>
    </r>
    <r>
      <rPr>
        <sz val="11"/>
        <color theme="1"/>
        <rFont val="Calibri"/>
        <family val="2"/>
        <charset val="238"/>
        <scheme val="minor"/>
      </rPr>
      <t xml:space="preserve">   (izvršenje 2023/  izvorni plan 2023)      </t>
    </r>
    <r>
      <rPr>
        <b/>
        <sz val="11"/>
        <color theme="1"/>
        <rFont val="Calibri"/>
        <family val="2"/>
        <charset val="238"/>
        <scheme val="minor"/>
      </rPr>
      <t>5/4</t>
    </r>
  </si>
  <si>
    <t>1007-79 ZAJEDNO DO ZNANJA UZ VIŠE ELANA II -SŠ</t>
  </si>
  <si>
    <t>IZVJEŠTAJ O IZVRŠENJU PRORAČUNA PRIHODA PREMA IZVORIMA FINANCIRANJA - RAZDOBLJE 1.1.2023.-30.06.2023.</t>
  </si>
  <si>
    <t>Izvršenje 2022. Kn</t>
  </si>
  <si>
    <t>Izvršenje 2022. EUR</t>
  </si>
  <si>
    <t>Izvršenje 2022.Kn</t>
  </si>
  <si>
    <t>Izvršenje 2022.EUR</t>
  </si>
  <si>
    <t>57 Ostali programi EU</t>
  </si>
  <si>
    <t>5702 SŠ Ostali programi EU</t>
  </si>
  <si>
    <t xml:space="preserve">Kapitalni prijenosi između proračunskih korisnika istog proračuna </t>
  </si>
  <si>
    <t>Tekući prijenosi između proračunskih korisnika istog proračuna temeljem</t>
  </si>
  <si>
    <t>Prijenosi između proračunskih korisnika istog proračuna temeljem</t>
  </si>
  <si>
    <t>IZVJEŠTAJ O IZVRŠENJU PRORAČUNA RASHODA I PRIHODA OPĆI DIO RAZDOBLJE 1.1.2023.-30.06.2023.</t>
  </si>
  <si>
    <t>IZVJEŠTAJ O IZVRŠENJU PRORAČUNA RASHODA PREMA FUNKCIJSKOJ KLASIFIKACIJI RAZDOBLJE 01.01.2023.-30.06.2023.</t>
  </si>
  <si>
    <t>IZVJEŠTAJ O IZVRŠENJU PRORAČUNA PRIHODA PREMA FUNKCIJSKOJ KLASIFIKACIJI RAZDOBLJE 01.01.2023.-30.06.2023.</t>
  </si>
  <si>
    <t>IZVJEŠTAJ O IZVRŠENJU PRORAČUNA  RASHODA PREMA EKONOMSKOJ KLASIFIKACIJI RAZDOBLJE 01.01.2023-30.06.2023.</t>
  </si>
  <si>
    <t>IZVJEŠTAJ O IZVRŠENJU PRORAČUNA PRIHODA PREMA EKONOMSKOJ KLASIFIKACIJI RAZDOBLJE 01.01.2023.-30.06.2023.</t>
  </si>
  <si>
    <t>Ostale tekuće donacije</t>
  </si>
  <si>
    <t>Rashodi za dodatna ulaganja na nefinancijskoj imovini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</si>
</sst>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charset val="238"/>
      <scheme val="minor"/>
    </font>
    <font>
      <sz val="12"/>
      <color theme="1"/>
      <name val="Calibri"/>
      <family val="2"/>
      <charset val="238"/>
      <scheme val="minor"/>
    </font>
    <font>
      <sz val="14"/>
      <color theme="1"/>
      <name val="Calibri"/>
      <family val="2"/>
      <charset val="238"/>
      <scheme val="minor"/>
    </font>
    <font>
      <sz val="16"/>
      <color theme="1"/>
      <name val="Calibri"/>
      <family val="2"/>
      <charset val="238"/>
      <scheme val="minor"/>
    </font>
    <font>
      <b/>
      <sz val="11"/>
      <color theme="1"/>
      <name val="Calibri"/>
      <family val="2"/>
      <charset val="238"/>
      <scheme val="minor"/>
    </font>
    <font>
      <sz val="22"/>
      <color theme="1"/>
      <name val="Calibri"/>
      <family val="2"/>
      <charset val="238"/>
      <scheme val="minor"/>
    </font>
    <font>
      <sz val="10"/>
      <color theme="1"/>
      <name val="Calibri"/>
      <family val="2"/>
      <charset val="238"/>
      <scheme val="minor"/>
    </font>
    <font>
      <b/>
      <sz val="16"/>
      <color theme="1"/>
      <name val="Calibri"/>
      <family val="2"/>
      <charset val="238"/>
      <scheme val="minor"/>
    </font>
    <font>
      <sz val="10"/>
      <color indexed="8"/>
      <name val="MS Sans Serif"/>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10"/>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10"/>
      <name val="Calibri"/>
      <family val="2"/>
      <charset val="238"/>
    </font>
    <font>
      <sz val="11"/>
      <color indexed="19"/>
      <name val="Calibri"/>
      <family val="2"/>
      <charset val="238"/>
    </font>
    <font>
      <sz val="10"/>
      <color indexed="8"/>
      <name val="MS Sans Serif"/>
      <family val="2"/>
      <charset val="238"/>
    </font>
    <font>
      <b/>
      <sz val="11"/>
      <color indexed="63"/>
      <name val="Calibri"/>
      <family val="2"/>
      <charset val="238"/>
    </font>
    <font>
      <b/>
      <sz val="18"/>
      <color indexed="62"/>
      <name val="Cambria"/>
      <family val="2"/>
      <charset val="238"/>
    </font>
    <font>
      <b/>
      <sz val="11"/>
      <color indexed="8"/>
      <name val="Calibri"/>
      <family val="2"/>
      <charset val="238"/>
    </font>
    <font>
      <b/>
      <sz val="10"/>
      <color rgb="FF000000"/>
      <name val="Arial-Bold+1"/>
    </font>
    <font>
      <b/>
      <sz val="12"/>
      <color theme="1"/>
      <name val="Calibri"/>
      <family val="2"/>
      <charset val="238"/>
      <scheme val="minor"/>
    </font>
    <font>
      <sz val="12"/>
      <color theme="1"/>
      <name val="Times New Roman"/>
      <family val="1"/>
      <charset val="238"/>
    </font>
    <font>
      <i/>
      <sz val="12.1"/>
      <color rgb="FF231F20"/>
      <name val="Times New Roman"/>
      <family val="1"/>
      <charset val="238"/>
    </font>
    <font>
      <sz val="12"/>
      <color rgb="FF231F20"/>
      <name val="Times New Roman"/>
      <family val="1"/>
      <charset val="238"/>
    </font>
    <font>
      <b/>
      <sz val="19"/>
      <color rgb="FF231F20"/>
      <name val="Times New Roman"/>
      <family val="1"/>
      <charset val="238"/>
    </font>
  </fonts>
  <fills count="2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9" tint="0.79998168889431442"/>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1" fillId="10" borderId="0" applyNumberFormat="0" applyBorder="0" applyAlignment="0" applyProtection="0"/>
    <xf numFmtId="0" fontId="12" fillId="18" borderId="5" applyNumberFormat="0" applyAlignment="0" applyProtection="0"/>
    <xf numFmtId="0" fontId="13" fillId="19" borderId="6" applyNumberFormat="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11" borderId="5" applyNumberFormat="0" applyAlignment="0" applyProtection="0"/>
    <xf numFmtId="0" fontId="20" fillId="0" borderId="11" applyNumberFormat="0" applyFill="0" applyAlignment="0" applyProtection="0"/>
    <xf numFmtId="0" fontId="21" fillId="11" borderId="0" applyNumberFormat="0" applyBorder="0" applyAlignment="0" applyProtection="0"/>
    <xf numFmtId="0" fontId="22" fillId="6" borderId="4" applyNumberFormat="0" applyFont="0" applyAlignment="0" applyProtection="0"/>
    <xf numFmtId="0" fontId="23" fillId="18" borderId="10" applyNumberFormat="0" applyAlignment="0" applyProtection="0"/>
    <xf numFmtId="0" fontId="24" fillId="0" borderId="0" applyNumberFormat="0" applyFill="0" applyBorder="0" applyAlignment="0" applyProtection="0"/>
    <xf numFmtId="0" fontId="25" fillId="0" borderId="12" applyNumberFormat="0" applyFill="0" applyAlignment="0" applyProtection="0"/>
    <xf numFmtId="0" fontId="20" fillId="0" borderId="0" applyNumberFormat="0" applyFill="0" applyBorder="0" applyAlignment="0" applyProtection="0"/>
  </cellStyleXfs>
  <cellXfs count="93">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1" fillId="0" borderId="2" xfId="0" applyFont="1" applyBorder="1"/>
    <xf numFmtId="0" fontId="1" fillId="0" borderId="1" xfId="0" applyFont="1" applyBorder="1"/>
    <xf numFmtId="2" fontId="0" fillId="0" borderId="1" xfId="0" applyNumberFormat="1" applyBorder="1"/>
    <xf numFmtId="0" fontId="1"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5" fillId="0" borderId="0" xfId="0" applyFont="1"/>
    <xf numFmtId="0" fontId="6" fillId="0" borderId="1" xfId="0" applyFont="1" applyBorder="1"/>
    <xf numFmtId="2" fontId="6" fillId="0" borderId="1" xfId="0" applyNumberFormat="1" applyFont="1" applyBorder="1"/>
    <xf numFmtId="0" fontId="6" fillId="0" borderId="1" xfId="0" applyFont="1" applyBorder="1" applyAlignment="1">
      <alignment wrapText="1"/>
    </xf>
    <xf numFmtId="0" fontId="7" fillId="0" borderId="0" xfId="0" applyFont="1"/>
    <xf numFmtId="0" fontId="3" fillId="0" borderId="0" xfId="0" applyFont="1"/>
    <xf numFmtId="2" fontId="0" fillId="0" borderId="1" xfId="0" applyNumberFormat="1" applyBorder="1" applyAlignment="1">
      <alignment horizontal="center" wrapText="1"/>
    </xf>
    <xf numFmtId="0" fontId="0" fillId="0" borderId="3" xfId="0" applyBorder="1"/>
    <xf numFmtId="0" fontId="0" fillId="0" borderId="2" xfId="0" applyBorder="1"/>
    <xf numFmtId="0" fontId="6" fillId="0" borderId="0" xfId="0" applyFont="1"/>
    <xf numFmtId="0" fontId="6" fillId="0" borderId="3" xfId="0" applyFont="1" applyBorder="1"/>
    <xf numFmtId="0" fontId="6" fillId="0" borderId="0" xfId="0" applyFont="1" applyAlignment="1">
      <alignment wrapText="1"/>
    </xf>
    <xf numFmtId="2" fontId="6" fillId="0" borderId="13" xfId="0" applyNumberFormat="1" applyFont="1" applyBorder="1"/>
    <xf numFmtId="2" fontId="6" fillId="0" borderId="13" xfId="0" applyNumberFormat="1" applyFont="1" applyBorder="1" applyAlignment="1">
      <alignment horizontal="right" wrapText="1"/>
    </xf>
    <xf numFmtId="0" fontId="2" fillId="0" borderId="13" xfId="0" applyFont="1" applyBorder="1" applyAlignment="1">
      <alignment horizontal="center" wrapText="1"/>
    </xf>
    <xf numFmtId="0" fontId="1" fillId="0" borderId="13" xfId="0" applyFont="1" applyBorder="1" applyAlignment="1">
      <alignment horizontal="center" wrapText="1"/>
    </xf>
    <xf numFmtId="0" fontId="6" fillId="0" borderId="13" xfId="0" applyFont="1" applyBorder="1"/>
    <xf numFmtId="0" fontId="1" fillId="0" borderId="13" xfId="0" applyFont="1" applyBorder="1" applyAlignment="1">
      <alignment vertical="center" wrapText="1"/>
    </xf>
    <xf numFmtId="2" fontId="6" fillId="3" borderId="13" xfId="0" applyNumberFormat="1" applyFont="1" applyFill="1" applyBorder="1"/>
    <xf numFmtId="0" fontId="0" fillId="0" borderId="13" xfId="0" applyBorder="1" applyAlignment="1">
      <alignment vertical="center"/>
    </xf>
    <xf numFmtId="2" fontId="6" fillId="0" borderId="13" xfId="0" applyNumberFormat="1" applyFont="1" applyBorder="1" applyAlignment="1">
      <alignment wrapText="1"/>
    </xf>
    <xf numFmtId="0" fontId="0" fillId="0" borderId="13" xfId="0" applyBorder="1" applyAlignment="1">
      <alignment horizontal="center"/>
    </xf>
    <xf numFmtId="0" fontId="26" fillId="0" borderId="13" xfId="0" applyFont="1" applyBorder="1" applyAlignment="1">
      <alignment vertical="center" wrapText="1"/>
    </xf>
    <xf numFmtId="0" fontId="0" fillId="0" borderId="13" xfId="0" applyBorder="1" applyAlignment="1">
      <alignment horizontal="left"/>
    </xf>
    <xf numFmtId="0" fontId="0" fillId="2" borderId="13" xfId="0" applyFill="1" applyBorder="1" applyAlignment="1">
      <alignment horizontal="center"/>
    </xf>
    <xf numFmtId="0" fontId="7" fillId="20" borderId="0" xfId="0" applyFont="1" applyFill="1"/>
    <xf numFmtId="0" fontId="3" fillId="20" borderId="0" xfId="0" applyFont="1" applyFill="1"/>
    <xf numFmtId="0" fontId="2" fillId="0" borderId="13" xfId="0" applyFont="1" applyBorder="1" applyAlignment="1">
      <alignment horizontal="center"/>
    </xf>
    <xf numFmtId="0" fontId="6" fillId="0" borderId="13" xfId="0" applyFont="1" applyBorder="1" applyAlignment="1">
      <alignment horizontal="left"/>
    </xf>
    <xf numFmtId="2" fontId="0" fillId="0" borderId="13" xfId="0" applyNumberFormat="1" applyBorder="1" applyAlignment="1">
      <alignment horizontal="right" wrapText="1"/>
    </xf>
    <xf numFmtId="0" fontId="6" fillId="0" borderId="13" xfId="0" applyFont="1" applyBorder="1" applyAlignment="1">
      <alignment wrapText="1"/>
    </xf>
    <xf numFmtId="0" fontId="0" fillId="0" borderId="13" xfId="0" applyBorder="1" applyAlignment="1">
      <alignment wrapText="1"/>
    </xf>
    <xf numFmtId="0" fontId="27" fillId="0" borderId="0" xfId="0" applyFont="1"/>
    <xf numFmtId="0" fontId="0" fillId="0" borderId="13" xfId="0" applyBorder="1" applyAlignment="1">
      <alignment horizontal="center" vertical="center"/>
    </xf>
    <xf numFmtId="0" fontId="2" fillId="0" borderId="13" xfId="0" applyFont="1" applyBorder="1" applyAlignment="1">
      <alignment vertical="center"/>
    </xf>
    <xf numFmtId="0" fontId="0" fillId="0" borderId="13" xfId="0" applyBorder="1" applyAlignment="1">
      <alignment vertical="center" wrapText="1"/>
    </xf>
    <xf numFmtId="0" fontId="1" fillId="0" borderId="13" xfId="0" applyFont="1" applyBorder="1"/>
    <xf numFmtId="2" fontId="0" fillId="0" borderId="13" xfId="0" applyNumberFormat="1" applyBorder="1"/>
    <xf numFmtId="0" fontId="0" fillId="0" borderId="13" xfId="0" applyBorder="1"/>
    <xf numFmtId="0" fontId="1" fillId="0" borderId="13" xfId="0" applyFont="1" applyBorder="1" applyAlignment="1">
      <alignment wrapText="1"/>
    </xf>
    <xf numFmtId="2" fontId="0" fillId="0" borderId="13" xfId="0" applyNumberFormat="1" applyBorder="1" applyAlignment="1">
      <alignment wrapText="1"/>
    </xf>
    <xf numFmtId="2" fontId="0" fillId="3" borderId="13" xfId="0" applyNumberFormat="1" applyFill="1" applyBorder="1"/>
    <xf numFmtId="2" fontId="0" fillId="3" borderId="13" xfId="0" applyNumberFormat="1" applyFill="1" applyBorder="1" applyAlignment="1">
      <alignment wrapText="1"/>
    </xf>
    <xf numFmtId="0" fontId="0" fillId="3" borderId="13" xfId="0" applyFill="1" applyBorder="1"/>
    <xf numFmtId="0" fontId="1" fillId="0" borderId="0" xfId="0" applyFont="1"/>
    <xf numFmtId="0" fontId="1" fillId="20" borderId="0" xfId="0" applyFont="1" applyFill="1"/>
    <xf numFmtId="0" fontId="27" fillId="20" borderId="0" xfId="0" applyFont="1" applyFill="1"/>
    <xf numFmtId="0" fontId="1" fillId="2" borderId="13" xfId="0" applyFont="1" applyFill="1" applyBorder="1"/>
    <xf numFmtId="2" fontId="0" fillId="2" borderId="13" xfId="0" applyNumberFormat="1" applyFill="1" applyBorder="1"/>
    <xf numFmtId="0" fontId="1" fillId="2" borderId="13" xfId="0" applyFont="1" applyFill="1" applyBorder="1" applyAlignment="1">
      <alignment wrapText="1"/>
    </xf>
    <xf numFmtId="2" fontId="0" fillId="0" borderId="0" xfId="0" applyNumberFormat="1"/>
    <xf numFmtId="0" fontId="1" fillId="2" borderId="0" xfId="0" applyFont="1" applyFill="1"/>
    <xf numFmtId="2" fontId="6" fillId="2" borderId="13" xfId="0" applyNumberFormat="1" applyFont="1" applyFill="1" applyBorder="1"/>
    <xf numFmtId="2" fontId="0" fillId="21" borderId="1" xfId="0" applyNumberFormat="1" applyFill="1" applyBorder="1"/>
    <xf numFmtId="2" fontId="6" fillId="21" borderId="13" xfId="0" applyNumberFormat="1" applyFont="1" applyFill="1" applyBorder="1" applyAlignment="1">
      <alignment wrapText="1"/>
    </xf>
    <xf numFmtId="2" fontId="0" fillId="0" borderId="13" xfId="0" applyNumberFormat="1" applyBorder="1" applyAlignment="1">
      <alignment horizontal="center" wrapText="1"/>
    </xf>
    <xf numFmtId="2" fontId="6" fillId="2" borderId="13" xfId="0" applyNumberFormat="1" applyFont="1" applyFill="1" applyBorder="1" applyAlignment="1">
      <alignment horizontal="right" wrapText="1"/>
    </xf>
    <xf numFmtId="2" fontId="6" fillId="2" borderId="1" xfId="0" applyNumberFormat="1" applyFont="1" applyFill="1" applyBorder="1"/>
    <xf numFmtId="2" fontId="6" fillId="2" borderId="13" xfId="0" applyNumberFormat="1" applyFont="1" applyFill="1" applyBorder="1" applyAlignment="1">
      <alignment wrapText="1"/>
    </xf>
    <xf numFmtId="0" fontId="2" fillId="2" borderId="13" xfId="0" applyFont="1" applyFill="1" applyBorder="1" applyAlignment="1">
      <alignment horizontal="center" wrapText="1"/>
    </xf>
    <xf numFmtId="0" fontId="0" fillId="2" borderId="13" xfId="0" applyFill="1" applyBorder="1" applyAlignment="1">
      <alignment horizontal="center" wrapText="1"/>
    </xf>
    <xf numFmtId="0" fontId="1" fillId="2" borderId="1" xfId="0" applyFont="1" applyFill="1" applyBorder="1" applyAlignment="1">
      <alignment vertical="center" wrapText="1"/>
    </xf>
    <xf numFmtId="0" fontId="0" fillId="2" borderId="1" xfId="0" applyFill="1" applyBorder="1" applyAlignment="1">
      <alignment horizontal="center" vertical="center"/>
    </xf>
    <xf numFmtId="0" fontId="4" fillId="20" borderId="0" xfId="0" applyFont="1" applyFill="1"/>
    <xf numFmtId="0" fontId="0" fillId="20" borderId="0" xfId="0" applyFill="1"/>
    <xf numFmtId="2" fontId="0" fillId="2" borderId="13" xfId="0" applyNumberFormat="1" applyFill="1" applyBorder="1" applyAlignment="1">
      <alignment horizontal="center" wrapText="1"/>
    </xf>
    <xf numFmtId="0" fontId="27" fillId="2" borderId="0" xfId="0" applyFont="1" applyFill="1"/>
    <xf numFmtId="2" fontId="0" fillId="3" borderId="1" xfId="0" applyNumberFormat="1" applyFill="1" applyBorder="1"/>
    <xf numFmtId="0" fontId="28" fillId="0" borderId="0" xfId="0" applyFont="1"/>
    <xf numFmtId="2" fontId="6" fillId="3" borderId="13" xfId="0" applyNumberFormat="1" applyFont="1" applyFill="1" applyBorder="1" applyAlignment="1">
      <alignment wrapText="1"/>
    </xf>
    <xf numFmtId="0" fontId="1" fillId="2" borderId="13" xfId="0" applyFont="1" applyFill="1" applyBorder="1" applyAlignment="1">
      <alignment horizontal="center" vertical="center"/>
    </xf>
    <xf numFmtId="0" fontId="0" fillId="2" borderId="1" xfId="0" applyFill="1" applyBorder="1"/>
    <xf numFmtId="0" fontId="1" fillId="2" borderId="13" xfId="0" applyFont="1" applyFill="1" applyBorder="1" applyAlignment="1">
      <alignment horizont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left" vertical="center" wrapText="1"/>
    </xf>
    <xf numFmtId="0" fontId="31" fillId="0" borderId="0" xfId="0" applyFont="1" applyAlignment="1">
      <alignment horizontal="center"/>
    </xf>
    <xf numFmtId="0" fontId="1" fillId="3" borderId="13" xfId="0" applyFont="1" applyFill="1" applyBorder="1" applyAlignment="1">
      <alignment wrapText="1"/>
    </xf>
    <xf numFmtId="0" fontId="1" fillId="3" borderId="13" xfId="0" applyFont="1" applyFill="1" applyBorder="1"/>
    <xf numFmtId="2" fontId="0" fillId="21" borderId="13" xfId="0" applyNumberFormat="1" applyFill="1" applyBorder="1" applyAlignment="1">
      <alignment wrapText="1"/>
    </xf>
    <xf numFmtId="2" fontId="0" fillId="21" borderId="13" xfId="0" applyNumberFormat="1" applyFill="1" applyBorder="1"/>
    <xf numFmtId="0" fontId="0" fillId="2" borderId="1" xfId="0" applyFill="1" applyBorder="1" applyAlignment="1">
      <alignment horizontal="center" wrapText="1"/>
    </xf>
  </cellXfs>
  <cellStyles count="43">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4" xfId="34" xr:uid="{00000000-0005-0000-0000-000020000000}"/>
    <cellStyle name="Input" xfId="35" xr:uid="{00000000-0005-0000-0000-000021000000}"/>
    <cellStyle name="Linked Cell" xfId="36" xr:uid="{00000000-0005-0000-0000-000022000000}"/>
    <cellStyle name="Neutral" xfId="37" xr:uid="{00000000-0005-0000-0000-000023000000}"/>
    <cellStyle name="Normalno" xfId="0" builtinId="0"/>
    <cellStyle name="Normalno 2" xfId="1" xr:uid="{00000000-0005-0000-0000-000025000000}"/>
    <cellStyle name="Note" xfId="38" xr:uid="{00000000-0005-0000-0000-000026000000}"/>
    <cellStyle name="Output" xfId="39" xr:uid="{00000000-0005-0000-0000-000027000000}"/>
    <cellStyle name="Title" xfId="40" xr:uid="{00000000-0005-0000-0000-000028000000}"/>
    <cellStyle name="Total" xfId="41" xr:uid="{00000000-0005-0000-0000-000029000000}"/>
    <cellStyle name="Warning Text" xfId="4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workbookViewId="0">
      <selection activeCell="A8" sqref="A8"/>
    </sheetView>
  </sheetViews>
  <sheetFormatPr defaultRowHeight="15"/>
  <cols>
    <col min="1" max="1" width="115.7109375" customWidth="1"/>
  </cols>
  <sheetData>
    <row r="1" spans="1:1" ht="23.25">
      <c r="A1" s="87" t="s">
        <v>177</v>
      </c>
    </row>
    <row r="2" spans="1:1" ht="15.75">
      <c r="A2" s="84" t="s">
        <v>172</v>
      </c>
    </row>
    <row r="3" spans="1:1" ht="15.75">
      <c r="A3" s="85" t="s">
        <v>173</v>
      </c>
    </row>
    <row r="4" spans="1:1" ht="63">
      <c r="A4" s="86" t="s">
        <v>174</v>
      </c>
    </row>
    <row r="5" spans="1:1" ht="47.25">
      <c r="A5" s="86" t="s">
        <v>175</v>
      </c>
    </row>
    <row r="6" spans="1:1" ht="47.25">
      <c r="A6" s="86"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tabSelected="1" workbookViewId="0">
      <selection activeCell="E4" sqref="E4"/>
    </sheetView>
  </sheetViews>
  <sheetFormatPr defaultRowHeight="15"/>
  <cols>
    <col min="1" max="1" width="10.42578125" customWidth="1"/>
    <col min="2" max="2" width="25.140625" customWidth="1"/>
    <col min="3" max="3" width="18.85546875" customWidth="1"/>
    <col min="4" max="4" width="18.7109375" customWidth="1"/>
    <col min="5" max="5" width="18" customWidth="1"/>
    <col min="6" max="7" width="11.42578125" customWidth="1"/>
  </cols>
  <sheetData>
    <row r="1" spans="1:7" ht="15.75">
      <c r="A1" s="79" t="s">
        <v>178</v>
      </c>
    </row>
    <row r="2" spans="1:7" s="16" customFormat="1" ht="21">
      <c r="A2" s="57" t="s">
        <v>204</v>
      </c>
      <c r="B2" s="57"/>
      <c r="C2" s="36"/>
      <c r="D2" s="37"/>
      <c r="E2" s="37"/>
      <c r="F2" s="37"/>
      <c r="G2" s="37"/>
    </row>
    <row r="3" spans="1:7" s="11" customFormat="1" ht="18" customHeight="1">
      <c r="A3" s="77" t="s">
        <v>128</v>
      </c>
      <c r="B3" s="77"/>
      <c r="C3" s="15"/>
    </row>
    <row r="4" spans="1:7">
      <c r="A4" s="32">
        <v>1</v>
      </c>
      <c r="B4" s="32">
        <v>2</v>
      </c>
      <c r="C4" s="35">
        <v>3</v>
      </c>
      <c r="D4" s="35">
        <v>4</v>
      </c>
      <c r="E4" s="35">
        <v>5</v>
      </c>
      <c r="F4" s="32">
        <v>6</v>
      </c>
      <c r="G4" s="32">
        <v>7</v>
      </c>
    </row>
    <row r="5" spans="1:7" ht="75">
      <c r="A5" s="42" t="s">
        <v>168</v>
      </c>
      <c r="B5" s="49" t="s">
        <v>169</v>
      </c>
      <c r="C5" s="71" t="s">
        <v>149</v>
      </c>
      <c r="D5" s="71" t="s">
        <v>179</v>
      </c>
      <c r="E5" s="71" t="s">
        <v>180</v>
      </c>
      <c r="F5" s="46" t="s">
        <v>150</v>
      </c>
      <c r="G5" s="46" t="s">
        <v>151</v>
      </c>
    </row>
    <row r="6" spans="1:7">
      <c r="A6" s="49">
        <v>6</v>
      </c>
      <c r="B6" s="49" t="s">
        <v>161</v>
      </c>
      <c r="C6" s="48">
        <v>638035.29</v>
      </c>
      <c r="D6" s="48">
        <v>1566804.43</v>
      </c>
      <c r="E6" s="49">
        <v>676186.26</v>
      </c>
      <c r="F6" s="48">
        <f t="shared" ref="F6" si="0">SUM(E6/C6)*100</f>
        <v>105.97944511815325</v>
      </c>
      <c r="G6" s="48">
        <f t="shared" ref="G6" si="1">SUM(E6/D6)*100</f>
        <v>43.157030134258683</v>
      </c>
    </row>
    <row r="7" spans="1:7" ht="30">
      <c r="A7" s="49">
        <v>7</v>
      </c>
      <c r="B7" s="42" t="s">
        <v>163</v>
      </c>
      <c r="C7" s="48">
        <v>0</v>
      </c>
      <c r="D7" s="48">
        <v>0</v>
      </c>
      <c r="E7" s="49">
        <v>0</v>
      </c>
      <c r="F7" s="48" t="e">
        <f t="shared" ref="F7:F14" si="2">SUM(E7/C7)*100</f>
        <v>#DIV/0!</v>
      </c>
      <c r="G7" s="48" t="e">
        <f t="shared" ref="G7:G14" si="3">SUM(E7/D7)*100</f>
        <v>#DIV/0!</v>
      </c>
    </row>
    <row r="8" spans="1:7">
      <c r="A8" s="49"/>
      <c r="B8" s="49" t="s">
        <v>162</v>
      </c>
      <c r="C8" s="48">
        <f>SUM(C6+C7)</f>
        <v>638035.29</v>
      </c>
      <c r="D8" s="48">
        <f t="shared" ref="D8:E8" si="4">SUM(D6+D7)</f>
        <v>1566804.43</v>
      </c>
      <c r="E8" s="49">
        <f t="shared" si="4"/>
        <v>676186.26</v>
      </c>
      <c r="F8" s="48">
        <f t="shared" si="2"/>
        <v>105.97944511815325</v>
      </c>
      <c r="G8" s="48">
        <f t="shared" si="3"/>
        <v>43.157030134258683</v>
      </c>
    </row>
    <row r="9" spans="1:7">
      <c r="A9" s="49">
        <v>3</v>
      </c>
      <c r="B9" s="49" t="s">
        <v>164</v>
      </c>
      <c r="C9" s="48">
        <v>640028.02</v>
      </c>
      <c r="D9" s="48">
        <v>1437557</v>
      </c>
      <c r="E9" s="49">
        <v>689015.99</v>
      </c>
      <c r="F9" s="48">
        <f t="shared" si="2"/>
        <v>107.65403520927099</v>
      </c>
      <c r="G9" s="48">
        <f t="shared" si="3"/>
        <v>47.929646615751579</v>
      </c>
    </row>
    <row r="10" spans="1:7" ht="30">
      <c r="A10" s="49">
        <v>4</v>
      </c>
      <c r="B10" s="42" t="s">
        <v>165</v>
      </c>
      <c r="C10" s="48">
        <v>7395.11</v>
      </c>
      <c r="D10" s="48">
        <v>126900</v>
      </c>
      <c r="E10" s="49">
        <v>4270.4799999999996</v>
      </c>
      <c r="F10" s="48">
        <f t="shared" si="2"/>
        <v>57.747349261877105</v>
      </c>
      <c r="G10" s="48">
        <f t="shared" si="3"/>
        <v>3.3652324665090618</v>
      </c>
    </row>
    <row r="11" spans="1:7">
      <c r="A11" s="49"/>
      <c r="B11" s="49" t="s">
        <v>166</v>
      </c>
      <c r="C11" s="48">
        <f>SUM(C9+C10)</f>
        <v>647423.13</v>
      </c>
      <c r="D11" s="48">
        <f t="shared" ref="D11:E11" si="5">SUM(D9+D10)</f>
        <v>1564457</v>
      </c>
      <c r="E11" s="49">
        <f t="shared" si="5"/>
        <v>693286.47</v>
      </c>
      <c r="F11" s="48">
        <f t="shared" si="2"/>
        <v>107.08398230999254</v>
      </c>
      <c r="G11" s="48">
        <f t="shared" si="3"/>
        <v>44.314830640918863</v>
      </c>
    </row>
    <row r="12" spans="1:7">
      <c r="A12" s="49"/>
      <c r="B12" s="49" t="s">
        <v>167</v>
      </c>
      <c r="C12" s="48">
        <f>SUM(C8-C11)</f>
        <v>-9387.8399999999674</v>
      </c>
      <c r="D12" s="48">
        <f>SUM(D8-D11)</f>
        <v>2347.4299999999348</v>
      </c>
      <c r="E12" s="48">
        <f t="shared" ref="E12" si="6">SUM(E8-E11)</f>
        <v>-17100.209999999963</v>
      </c>
      <c r="F12" s="48">
        <f t="shared" si="2"/>
        <v>182.15276357500792</v>
      </c>
      <c r="G12" s="48">
        <f t="shared" si="3"/>
        <v>-728.46517255042477</v>
      </c>
    </row>
    <row r="13" spans="1:7">
      <c r="A13" s="49"/>
      <c r="B13" s="49" t="s">
        <v>170</v>
      </c>
      <c r="C13" s="48">
        <v>49926.84</v>
      </c>
      <c r="D13" s="48">
        <v>42945.19</v>
      </c>
      <c r="E13" s="48">
        <v>42945.19</v>
      </c>
      <c r="F13" s="48">
        <f t="shared" si="2"/>
        <v>86.016238960847531</v>
      </c>
      <c r="G13" s="48">
        <f t="shared" si="3"/>
        <v>100</v>
      </c>
    </row>
    <row r="14" spans="1:7">
      <c r="A14" s="49"/>
      <c r="B14" s="49" t="s">
        <v>171</v>
      </c>
      <c r="C14" s="48">
        <f>SUM(C12:C13)</f>
        <v>40539.000000000029</v>
      </c>
      <c r="D14" s="48">
        <f t="shared" ref="D14:E14" si="7">SUM(D12:D13)</f>
        <v>45292.619999999937</v>
      </c>
      <c r="E14" s="48">
        <f t="shared" si="7"/>
        <v>25844.98000000004</v>
      </c>
      <c r="F14" s="48">
        <f t="shared" si="2"/>
        <v>63.753373294851926</v>
      </c>
      <c r="G14" s="48">
        <f t="shared" si="3"/>
        <v>57.062232213548427</v>
      </c>
    </row>
  </sheetData>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election activeCell="E6" sqref="E6"/>
    </sheetView>
  </sheetViews>
  <sheetFormatPr defaultRowHeight="15"/>
  <cols>
    <col min="1" max="1" width="10.42578125" customWidth="1"/>
    <col min="2" max="2" width="25.140625" customWidth="1"/>
    <col min="3" max="3" width="18.85546875" customWidth="1"/>
    <col min="4" max="4" width="18.7109375" customWidth="1"/>
    <col min="5" max="5" width="18" customWidth="1"/>
    <col min="6" max="7" width="11.42578125" customWidth="1"/>
  </cols>
  <sheetData>
    <row r="1" spans="1:7" ht="15.75">
      <c r="A1" s="79" t="s">
        <v>178</v>
      </c>
    </row>
    <row r="2" spans="1:7" s="16" customFormat="1" ht="21">
      <c r="A2" s="57" t="s">
        <v>204</v>
      </c>
      <c r="B2" s="57"/>
      <c r="C2" s="36"/>
      <c r="D2" s="37"/>
      <c r="E2" s="37"/>
      <c r="F2" s="37"/>
      <c r="G2" s="37"/>
    </row>
    <row r="3" spans="1:7" s="11" customFormat="1" ht="18" customHeight="1">
      <c r="A3" s="77" t="s">
        <v>128</v>
      </c>
      <c r="B3" s="77"/>
      <c r="C3" s="15"/>
    </row>
    <row r="4" spans="1:7">
      <c r="A4" s="32">
        <v>1</v>
      </c>
      <c r="B4" s="32">
        <v>2</v>
      </c>
      <c r="C4" s="32">
        <v>3</v>
      </c>
      <c r="D4" s="32">
        <v>4</v>
      </c>
      <c r="E4" s="32">
        <v>5</v>
      </c>
      <c r="F4" s="32">
        <v>6</v>
      </c>
      <c r="G4" s="32">
        <v>7</v>
      </c>
    </row>
    <row r="5" spans="1:7" ht="75">
      <c r="A5" s="42" t="s">
        <v>168</v>
      </c>
      <c r="B5" s="49" t="s">
        <v>169</v>
      </c>
      <c r="C5" s="71" t="s">
        <v>149</v>
      </c>
      <c r="D5" s="71" t="s">
        <v>179</v>
      </c>
      <c r="E5" s="71" t="s">
        <v>180</v>
      </c>
      <c r="F5" s="46" t="s">
        <v>150</v>
      </c>
      <c r="G5" s="46" t="s">
        <v>151</v>
      </c>
    </row>
    <row r="6" spans="1:7">
      <c r="A6" s="49">
        <v>6</v>
      </c>
      <c r="B6" s="49" t="s">
        <v>161</v>
      </c>
      <c r="C6" s="48">
        <v>9910229</v>
      </c>
      <c r="D6" s="48">
        <v>11086472.949999999</v>
      </c>
      <c r="E6" s="49">
        <v>10148482.529999999</v>
      </c>
      <c r="F6" s="48">
        <f t="shared" ref="F6" si="0">SUM(E6/C6)*100</f>
        <v>102.40411730142662</v>
      </c>
      <c r="G6" s="48">
        <f t="shared" ref="G6" si="1">SUM(E6/D6)*100</f>
        <v>91.539325227866996</v>
      </c>
    </row>
    <row r="7" spans="1:7" ht="30">
      <c r="A7" s="49">
        <v>7</v>
      </c>
      <c r="B7" s="42" t="s">
        <v>163</v>
      </c>
      <c r="C7" s="48">
        <v>0</v>
      </c>
      <c r="D7" s="48">
        <v>0</v>
      </c>
      <c r="E7" s="49">
        <v>0</v>
      </c>
      <c r="F7" s="48" t="e">
        <f t="shared" ref="F7:F14" si="2">SUM(E7/C7)*100</f>
        <v>#DIV/0!</v>
      </c>
      <c r="G7" s="48" t="e">
        <f t="shared" ref="G7:G14" si="3">SUM(E7/D7)*100</f>
        <v>#DIV/0!</v>
      </c>
    </row>
    <row r="8" spans="1:7">
      <c r="A8" s="49"/>
      <c r="B8" s="49" t="s">
        <v>162</v>
      </c>
      <c r="C8" s="48">
        <f>SUM(C6+C7)</f>
        <v>9910229</v>
      </c>
      <c r="D8" s="48">
        <f t="shared" ref="D8:E8" si="4">SUM(D6+D7)</f>
        <v>11086472.949999999</v>
      </c>
      <c r="E8" s="49">
        <f t="shared" si="4"/>
        <v>10148482.529999999</v>
      </c>
      <c r="F8" s="48">
        <f t="shared" si="2"/>
        <v>102.40411730142662</v>
      </c>
      <c r="G8" s="48">
        <f t="shared" si="3"/>
        <v>91.539325227866996</v>
      </c>
    </row>
    <row r="9" spans="1:7">
      <c r="A9" s="49">
        <v>3</v>
      </c>
      <c r="B9" s="49" t="s">
        <v>164</v>
      </c>
      <c r="C9" s="48">
        <v>9519716</v>
      </c>
      <c r="D9" s="48">
        <v>11323115</v>
      </c>
      <c r="E9" s="49">
        <v>10006946.439999999</v>
      </c>
      <c r="F9" s="48">
        <f t="shared" si="2"/>
        <v>105.11811949011924</v>
      </c>
      <c r="G9" s="48">
        <f t="shared" si="3"/>
        <v>88.376267837958011</v>
      </c>
    </row>
    <row r="10" spans="1:7" ht="30">
      <c r="A10" s="49">
        <v>4</v>
      </c>
      <c r="B10" s="42" t="s">
        <v>165</v>
      </c>
      <c r="C10" s="48">
        <v>278757</v>
      </c>
      <c r="D10" s="48">
        <v>292976</v>
      </c>
      <c r="E10" s="49">
        <v>194139.23</v>
      </c>
      <c r="F10" s="48">
        <f t="shared" si="2"/>
        <v>69.644611615134338</v>
      </c>
      <c r="G10" s="48">
        <f t="shared" si="3"/>
        <v>66.264550679919182</v>
      </c>
    </row>
    <row r="11" spans="1:7">
      <c r="A11" s="49"/>
      <c r="B11" s="49" t="s">
        <v>166</v>
      </c>
      <c r="C11" s="48">
        <f>SUM(C9+C10)</f>
        <v>9798473</v>
      </c>
      <c r="D11" s="48">
        <f t="shared" ref="D11:E11" si="5">SUM(D9+D10)</f>
        <v>11616091</v>
      </c>
      <c r="E11" s="49">
        <f t="shared" si="5"/>
        <v>10201085.67</v>
      </c>
      <c r="F11" s="48">
        <f t="shared" si="2"/>
        <v>104.10893278983369</v>
      </c>
      <c r="G11" s="48">
        <f t="shared" si="3"/>
        <v>87.818575715358975</v>
      </c>
    </row>
    <row r="12" spans="1:7">
      <c r="A12" s="49"/>
      <c r="B12" s="49" t="s">
        <v>167</v>
      </c>
      <c r="C12" s="48">
        <f>SUM(C8-C11)</f>
        <v>111756</v>
      </c>
      <c r="D12" s="48">
        <f>SUM(D8-D11)</f>
        <v>-529618.05000000075</v>
      </c>
      <c r="E12" s="48">
        <f t="shared" ref="E12" si="6">SUM(E8-E11)</f>
        <v>-52603.140000000596</v>
      </c>
      <c r="F12" s="48">
        <f t="shared" si="2"/>
        <v>-47.06963384516321</v>
      </c>
      <c r="G12" s="48">
        <f t="shared" si="3"/>
        <v>9.9322785543280716</v>
      </c>
    </row>
    <row r="13" spans="1:7">
      <c r="A13" s="49"/>
      <c r="B13" s="49" t="s">
        <v>170</v>
      </c>
      <c r="C13" s="48">
        <v>268785</v>
      </c>
      <c r="D13" s="48">
        <v>372024.05</v>
      </c>
      <c r="E13" s="48">
        <v>376173.79</v>
      </c>
      <c r="F13" s="48">
        <f t="shared" si="2"/>
        <v>139.95341629927265</v>
      </c>
      <c r="G13" s="48">
        <f t="shared" si="3"/>
        <v>101.11544939097352</v>
      </c>
    </row>
    <row r="14" spans="1:7">
      <c r="A14" s="49"/>
      <c r="B14" s="49" t="s">
        <v>171</v>
      </c>
      <c r="C14" s="48">
        <f>SUM(C12:C13)</f>
        <v>380541</v>
      </c>
      <c r="D14" s="48">
        <f t="shared" ref="D14:E14" si="7">SUM(D12:D13)</f>
        <v>-157594.00000000076</v>
      </c>
      <c r="E14" s="48">
        <f t="shared" si="7"/>
        <v>323570.64999999938</v>
      </c>
      <c r="F14" s="48">
        <f t="shared" si="2"/>
        <v>85.029116442117768</v>
      </c>
      <c r="G14" s="48">
        <f t="shared" si="3"/>
        <v>-205.31914286076741</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6"/>
  <sheetViews>
    <sheetView workbookViewId="0">
      <selection activeCell="G290" sqref="G290"/>
    </sheetView>
  </sheetViews>
  <sheetFormatPr defaultRowHeight="15.75"/>
  <cols>
    <col min="1" max="1" width="11.7109375" style="55" customWidth="1"/>
    <col min="2" max="2" width="50" customWidth="1"/>
    <col min="3" max="6" width="11.85546875" customWidth="1"/>
    <col min="7" max="7" width="9.85546875" customWidth="1"/>
    <col min="8" max="8" width="9.7109375" customWidth="1"/>
  </cols>
  <sheetData>
    <row r="1" spans="1:8" s="16" customFormat="1" ht="21">
      <c r="A1" s="57" t="s">
        <v>181</v>
      </c>
      <c r="B1" s="36"/>
      <c r="C1" s="37"/>
      <c r="D1" s="37"/>
      <c r="E1" s="37"/>
      <c r="F1" s="37"/>
      <c r="G1" s="37"/>
      <c r="H1" s="37"/>
    </row>
    <row r="2" spans="1:8" s="11" customFormat="1" ht="18" customHeight="1">
      <c r="A2" s="43" t="s">
        <v>128</v>
      </c>
      <c r="B2" s="15"/>
    </row>
    <row r="3" spans="1:8">
      <c r="A3" s="81">
        <v>1</v>
      </c>
      <c r="B3" s="44">
        <v>2</v>
      </c>
      <c r="C3" s="44">
        <v>3</v>
      </c>
      <c r="D3" s="44">
        <v>3</v>
      </c>
      <c r="E3" s="44">
        <v>4</v>
      </c>
      <c r="F3" s="44">
        <v>5</v>
      </c>
      <c r="G3" s="44">
        <v>6</v>
      </c>
      <c r="H3" s="44">
        <v>7</v>
      </c>
    </row>
    <row r="4" spans="1:8" ht="105">
      <c r="A4" s="28" t="s">
        <v>3</v>
      </c>
      <c r="B4" s="45" t="s">
        <v>4</v>
      </c>
      <c r="C4" s="71" t="s">
        <v>195</v>
      </c>
      <c r="D4" s="71" t="s">
        <v>196</v>
      </c>
      <c r="E4" s="71" t="s">
        <v>179</v>
      </c>
      <c r="F4" s="71" t="s">
        <v>180</v>
      </c>
      <c r="G4" s="46" t="s">
        <v>191</v>
      </c>
      <c r="H4" s="46" t="s">
        <v>192</v>
      </c>
    </row>
    <row r="5" spans="1:8" ht="45" customHeight="1">
      <c r="A5" s="47" t="s">
        <v>0</v>
      </c>
      <c r="B5" s="42" t="s">
        <v>35</v>
      </c>
      <c r="C5" s="48">
        <f>SUM(C6+C256)</f>
        <v>4878009.2700000005</v>
      </c>
      <c r="D5" s="48">
        <f>SUM(C5/7.5345)</f>
        <v>647423.08978697995</v>
      </c>
      <c r="E5" s="48">
        <f>SUM(E6+E256)</f>
        <v>1564457</v>
      </c>
      <c r="F5" s="48">
        <f>SUM(F6+F256)</f>
        <v>693286.47</v>
      </c>
      <c r="G5" s="48">
        <f>SUM(F5/D5)*100</f>
        <v>107.08398896123867</v>
      </c>
      <c r="H5" s="48">
        <f t="shared" ref="H5:H10" si="0">SUM(F5/E5)*100</f>
        <v>44.314830640918863</v>
      </c>
    </row>
    <row r="6" spans="1:8">
      <c r="A6" s="47" t="s">
        <v>83</v>
      </c>
      <c r="B6" s="49" t="s">
        <v>94</v>
      </c>
      <c r="C6" s="48">
        <f>SUM(C23)</f>
        <v>1127476.3799999999</v>
      </c>
      <c r="D6" s="48">
        <f t="shared" ref="D6:D69" si="1">SUM(C6/7.5345)</f>
        <v>149641.8315747561</v>
      </c>
      <c r="E6" s="48">
        <f>SUM(E23)</f>
        <v>471765</v>
      </c>
      <c r="F6" s="48">
        <f>SUM(F23)</f>
        <v>166087.32</v>
      </c>
      <c r="G6" s="48">
        <f t="shared" ref="G6:G69" si="2">SUM(F6/D6)*100</f>
        <v>110.98990051924638</v>
      </c>
      <c r="H6" s="48">
        <f t="shared" si="0"/>
        <v>35.205519697306926</v>
      </c>
    </row>
    <row r="7" spans="1:8">
      <c r="A7" s="47" t="s">
        <v>39</v>
      </c>
      <c r="B7" s="49" t="s">
        <v>61</v>
      </c>
      <c r="C7" s="48">
        <f>SUM(C8)</f>
        <v>0</v>
      </c>
      <c r="D7" s="48">
        <f t="shared" si="1"/>
        <v>0</v>
      </c>
      <c r="E7" s="48">
        <f>SUM(E8)</f>
        <v>5196</v>
      </c>
      <c r="F7" s="48">
        <f>SUM(F8)</f>
        <v>0</v>
      </c>
      <c r="G7" s="48" t="e">
        <f t="shared" si="2"/>
        <v>#DIV/0!</v>
      </c>
      <c r="H7" s="48">
        <f t="shared" si="0"/>
        <v>0</v>
      </c>
    </row>
    <row r="8" spans="1:8">
      <c r="A8" s="47" t="s">
        <v>39</v>
      </c>
      <c r="B8" s="49" t="s">
        <v>62</v>
      </c>
      <c r="C8" s="48">
        <v>0</v>
      </c>
      <c r="D8" s="48">
        <f t="shared" si="1"/>
        <v>0</v>
      </c>
      <c r="E8" s="48">
        <f>SUM(E70+E249)</f>
        <v>5196</v>
      </c>
      <c r="F8" s="48">
        <v>0</v>
      </c>
      <c r="G8" s="48" t="e">
        <f t="shared" si="2"/>
        <v>#DIV/0!</v>
      </c>
      <c r="H8" s="48">
        <f t="shared" si="0"/>
        <v>0</v>
      </c>
    </row>
    <row r="9" spans="1:8">
      <c r="A9" s="47" t="s">
        <v>39</v>
      </c>
      <c r="B9" s="49" t="s">
        <v>40</v>
      </c>
      <c r="C9" s="48">
        <f>SUM(C10+C58)</f>
        <v>731168.80999999994</v>
      </c>
      <c r="D9" s="48">
        <f t="shared" si="1"/>
        <v>97042.777888380107</v>
      </c>
      <c r="E9" s="48">
        <f>SUM(E10)</f>
        <v>284014</v>
      </c>
      <c r="F9" s="48">
        <f>SUM(F10+F58)</f>
        <v>116845.59999999999</v>
      </c>
      <c r="G9" s="48">
        <f t="shared" si="2"/>
        <v>120.40628117055485</v>
      </c>
      <c r="H9" s="48">
        <f t="shared" si="0"/>
        <v>41.140788834353231</v>
      </c>
    </row>
    <row r="10" spans="1:8">
      <c r="A10" s="47" t="s">
        <v>39</v>
      </c>
      <c r="B10" s="49" t="s">
        <v>41</v>
      </c>
      <c r="C10" s="48">
        <f>SUM(C27+C60)</f>
        <v>731168.80999999994</v>
      </c>
      <c r="D10" s="48">
        <f t="shared" si="1"/>
        <v>97042.777888380107</v>
      </c>
      <c r="E10" s="48">
        <f>SUM(E27+E60+E237)</f>
        <v>284014</v>
      </c>
      <c r="F10" s="48">
        <f>SUM(F27+F60)</f>
        <v>116845.59999999999</v>
      </c>
      <c r="G10" s="48">
        <f t="shared" si="2"/>
        <v>120.40628117055485</v>
      </c>
      <c r="H10" s="48">
        <f t="shared" si="0"/>
        <v>41.140788834353231</v>
      </c>
    </row>
    <row r="11" spans="1:8">
      <c r="A11" s="47" t="s">
        <v>39</v>
      </c>
      <c r="B11" s="47" t="s">
        <v>159</v>
      </c>
      <c r="C11" s="48">
        <f>SUM(C12)</f>
        <v>71906.13</v>
      </c>
      <c r="D11" s="48">
        <f t="shared" si="1"/>
        <v>9543.5835158271948</v>
      </c>
      <c r="E11" s="48">
        <f t="shared" ref="E11:F11" si="3">SUM(E12)</f>
        <v>0</v>
      </c>
      <c r="F11" s="48">
        <f t="shared" si="3"/>
        <v>0</v>
      </c>
      <c r="G11" s="48">
        <f t="shared" si="2"/>
        <v>0</v>
      </c>
      <c r="H11" s="48" t="e">
        <f t="shared" ref="H11:H12" si="4">SUM(F11/E11)*100</f>
        <v>#DIV/0!</v>
      </c>
    </row>
    <row r="12" spans="1:8">
      <c r="A12" s="47" t="s">
        <v>39</v>
      </c>
      <c r="B12" s="47" t="s">
        <v>81</v>
      </c>
      <c r="C12" s="48">
        <f>SUM(C162)</f>
        <v>71906.13</v>
      </c>
      <c r="D12" s="48">
        <f t="shared" si="1"/>
        <v>9543.5835158271948</v>
      </c>
      <c r="E12" s="48">
        <v>0</v>
      </c>
      <c r="F12" s="48">
        <v>0</v>
      </c>
      <c r="G12" s="48">
        <f t="shared" si="2"/>
        <v>0</v>
      </c>
      <c r="H12" s="48" t="e">
        <f t="shared" si="4"/>
        <v>#DIV/0!</v>
      </c>
    </row>
    <row r="13" spans="1:8">
      <c r="A13" s="47" t="s">
        <v>39</v>
      </c>
      <c r="B13" s="47" t="s">
        <v>64</v>
      </c>
      <c r="C13" s="48">
        <f>SUM(C14)</f>
        <v>66906.13</v>
      </c>
      <c r="D13" s="48">
        <f t="shared" si="1"/>
        <v>8879.9694737540649</v>
      </c>
      <c r="E13" s="48">
        <f>SUM(E14)</f>
        <v>16276</v>
      </c>
      <c r="F13" s="48">
        <f>SUM(F14)</f>
        <v>5761.29</v>
      </c>
      <c r="G13" s="48">
        <f t="shared" si="2"/>
        <v>64.87961492467133</v>
      </c>
      <c r="H13" s="48">
        <f t="shared" ref="H13:H23" si="5">SUM(F13/E13)*100</f>
        <v>35.397456377488332</v>
      </c>
    </row>
    <row r="14" spans="1:8">
      <c r="A14" s="47" t="s">
        <v>39</v>
      </c>
      <c r="B14" s="47" t="s">
        <v>65</v>
      </c>
      <c r="C14" s="48">
        <f>SUM(C150)</f>
        <v>66906.13</v>
      </c>
      <c r="D14" s="48">
        <f t="shared" si="1"/>
        <v>8879.9694737540649</v>
      </c>
      <c r="E14" s="48">
        <f>SUM(E150+E191)</f>
        <v>16276</v>
      </c>
      <c r="F14" s="48">
        <f>SUM(F150)</f>
        <v>5761.29</v>
      </c>
      <c r="G14" s="48">
        <f t="shared" si="2"/>
        <v>64.87961492467133</v>
      </c>
      <c r="H14" s="48">
        <f t="shared" si="5"/>
        <v>35.397456377488332</v>
      </c>
    </row>
    <row r="15" spans="1:8">
      <c r="A15" s="47" t="s">
        <v>39</v>
      </c>
      <c r="B15" s="47" t="s">
        <v>43</v>
      </c>
      <c r="C15" s="48">
        <f>SUM(C16)</f>
        <v>24846.75</v>
      </c>
      <c r="D15" s="48">
        <f t="shared" si="1"/>
        <v>3297.7304399761097</v>
      </c>
      <c r="E15" s="48">
        <f>SUM(E16)</f>
        <v>25002</v>
      </c>
      <c r="F15" s="48">
        <f>SUM(F16)</f>
        <v>7539.9499999999989</v>
      </c>
      <c r="G15" s="48">
        <f t="shared" si="2"/>
        <v>228.6405798545081</v>
      </c>
      <c r="H15" s="48">
        <f t="shared" si="5"/>
        <v>30.157387409007274</v>
      </c>
    </row>
    <row r="16" spans="1:8">
      <c r="A16" s="47" t="s">
        <v>39</v>
      </c>
      <c r="B16" s="47" t="s">
        <v>44</v>
      </c>
      <c r="C16" s="48">
        <f>SUM(C77)</f>
        <v>24846.75</v>
      </c>
      <c r="D16" s="48">
        <f t="shared" si="1"/>
        <v>3297.7304399761097</v>
      </c>
      <c r="E16" s="48">
        <f>SUM(E77)</f>
        <v>25002</v>
      </c>
      <c r="F16" s="48">
        <f>SUM(F77)</f>
        <v>7539.9499999999989</v>
      </c>
      <c r="G16" s="48">
        <f t="shared" si="2"/>
        <v>228.6405798545081</v>
      </c>
      <c r="H16" s="48">
        <f t="shared" si="5"/>
        <v>30.157387409007274</v>
      </c>
    </row>
    <row r="17" spans="1:8">
      <c r="A17" s="47" t="s">
        <v>39</v>
      </c>
      <c r="B17" s="47" t="s">
        <v>53</v>
      </c>
      <c r="C17" s="48">
        <f>SUM(C18)</f>
        <v>29259.8</v>
      </c>
      <c r="D17" s="48">
        <f t="shared" si="1"/>
        <v>3883.4428296502751</v>
      </c>
      <c r="E17" s="48">
        <f>SUM(E18)</f>
        <v>10255</v>
      </c>
      <c r="F17" s="48">
        <f>SUM(F18)</f>
        <v>2148.59</v>
      </c>
      <c r="G17" s="48">
        <f t="shared" si="2"/>
        <v>55.326937829376831</v>
      </c>
      <c r="H17" s="48">
        <f t="shared" si="5"/>
        <v>20.95163334958557</v>
      </c>
    </row>
    <row r="18" spans="1:8">
      <c r="A18" s="47" t="s">
        <v>39</v>
      </c>
      <c r="B18" s="47" t="s">
        <v>54</v>
      </c>
      <c r="C18" s="48">
        <f>SUM(C100)</f>
        <v>29259.8</v>
      </c>
      <c r="D18" s="48">
        <f t="shared" si="1"/>
        <v>3883.4428296502751</v>
      </c>
      <c r="E18" s="48">
        <f>SUM(E100)</f>
        <v>10255</v>
      </c>
      <c r="F18" s="48">
        <f>SUM(F100)</f>
        <v>2148.59</v>
      </c>
      <c r="G18" s="48">
        <f t="shared" si="2"/>
        <v>55.326937829376831</v>
      </c>
      <c r="H18" s="48">
        <f t="shared" si="5"/>
        <v>20.95163334958557</v>
      </c>
    </row>
    <row r="19" spans="1:8">
      <c r="A19" s="47" t="s">
        <v>39</v>
      </c>
      <c r="B19" s="47" t="s">
        <v>71</v>
      </c>
      <c r="C19" s="48">
        <f>SUM(C20)</f>
        <v>125471.40000000001</v>
      </c>
      <c r="D19" s="48">
        <f t="shared" si="1"/>
        <v>16652.916583714912</v>
      </c>
      <c r="E19" s="48">
        <f>SUM(E20)</f>
        <v>0</v>
      </c>
      <c r="F19" s="48">
        <f>SUM(F20)</f>
        <v>0</v>
      </c>
      <c r="G19" s="48">
        <f t="shared" si="2"/>
        <v>0</v>
      </c>
      <c r="H19" s="48" t="e">
        <f t="shared" si="5"/>
        <v>#DIV/0!</v>
      </c>
    </row>
    <row r="20" spans="1:8">
      <c r="A20" s="47" t="s">
        <v>39</v>
      </c>
      <c r="B20" s="47" t="s">
        <v>81</v>
      </c>
      <c r="C20" s="48">
        <f>SUM(C165+C191+C207+C319)</f>
        <v>125471.40000000001</v>
      </c>
      <c r="D20" s="48">
        <f t="shared" si="1"/>
        <v>16652.916583714912</v>
      </c>
      <c r="E20" s="48">
        <f>SUM(0)</f>
        <v>0</v>
      </c>
      <c r="F20" s="48">
        <f>SUM(F165+F191+F207)</f>
        <v>0</v>
      </c>
      <c r="G20" s="48">
        <f t="shared" si="2"/>
        <v>0</v>
      </c>
      <c r="H20" s="48" t="e">
        <f t="shared" si="5"/>
        <v>#DIV/0!</v>
      </c>
    </row>
    <row r="21" spans="1:8">
      <c r="A21" s="47" t="s">
        <v>39</v>
      </c>
      <c r="B21" s="47" t="s">
        <v>58</v>
      </c>
      <c r="C21" s="48">
        <f>SUM(C22)</f>
        <v>261778.97999999998</v>
      </c>
      <c r="D21" s="48">
        <f t="shared" si="1"/>
        <v>34744.04140951622</v>
      </c>
      <c r="E21" s="48">
        <f>SUM(E22)</f>
        <v>77859</v>
      </c>
      <c r="F21" s="48">
        <f>SUM(F22)</f>
        <v>33791.89</v>
      </c>
      <c r="G21" s="48">
        <f t="shared" si="2"/>
        <v>97.259526034137664</v>
      </c>
      <c r="H21" s="48">
        <f t="shared" si="5"/>
        <v>43.401392260368098</v>
      </c>
    </row>
    <row r="22" spans="1:8">
      <c r="A22" s="47" t="s">
        <v>39</v>
      </c>
      <c r="B22" s="47" t="s">
        <v>59</v>
      </c>
      <c r="C22" s="48">
        <f>SUM(C117+C139+C177+C188)</f>
        <v>261778.97999999998</v>
      </c>
      <c r="D22" s="48">
        <f t="shared" si="1"/>
        <v>34744.04140951622</v>
      </c>
      <c r="E22" s="48">
        <f>SUM(E117+E142+E180+E280+E295+E314)</f>
        <v>77859</v>
      </c>
      <c r="F22" s="48">
        <f>SUM(F117+F142+F180+F280+F295+F314)</f>
        <v>33791.89</v>
      </c>
      <c r="G22" s="48">
        <f t="shared" si="2"/>
        <v>97.259526034137664</v>
      </c>
      <c r="H22" s="48">
        <f t="shared" si="5"/>
        <v>43.401392260368098</v>
      </c>
    </row>
    <row r="23" spans="1:8">
      <c r="A23" s="47" t="s">
        <v>1</v>
      </c>
      <c r="B23" s="49" t="s">
        <v>42</v>
      </c>
      <c r="C23" s="48">
        <f>SUM(C24+C57+C67+C139+C162+C177+C188+C204+C234+C245+C319)</f>
        <v>1127476.3799999999</v>
      </c>
      <c r="D23" s="48">
        <f t="shared" si="1"/>
        <v>149641.8315747561</v>
      </c>
      <c r="E23" s="48">
        <f>SUM(E24+E57+E67+E139+E147+E162+E177+E188+E204+E234+E245+E277+E292+E311)</f>
        <v>471765</v>
      </c>
      <c r="F23" s="48">
        <f>SUM(F24+F57+F67+F139+F147+F162+F177+F188+F204+F234+F245+F277+F292)</f>
        <v>166087.32</v>
      </c>
      <c r="G23" s="48">
        <f t="shared" si="2"/>
        <v>110.98990051924638</v>
      </c>
      <c r="H23" s="48">
        <f t="shared" si="5"/>
        <v>35.205519697306926</v>
      </c>
    </row>
    <row r="24" spans="1:8">
      <c r="A24" s="47" t="s">
        <v>2</v>
      </c>
      <c r="B24" s="49" t="s">
        <v>36</v>
      </c>
      <c r="C24" s="48">
        <f>SUM(C25)</f>
        <v>731168.80999999994</v>
      </c>
      <c r="D24" s="48">
        <f t="shared" si="1"/>
        <v>97042.777888380107</v>
      </c>
      <c r="E24" s="48">
        <f t="shared" ref="C24:F27" si="6">SUM(E25)</f>
        <v>244028</v>
      </c>
      <c r="F24" s="48">
        <f>SUM(F25)</f>
        <v>116845.59999999999</v>
      </c>
      <c r="G24" s="48">
        <f t="shared" si="2"/>
        <v>120.40628117055485</v>
      </c>
      <c r="H24" s="48">
        <f>SUM(F24/E24)*100</f>
        <v>47.882046322553144</v>
      </c>
    </row>
    <row r="25" spans="1:8" s="1" customFormat="1" ht="47.25">
      <c r="A25" s="88" t="s">
        <v>37</v>
      </c>
      <c r="B25" s="42" t="s">
        <v>38</v>
      </c>
      <c r="C25" s="51">
        <f t="shared" si="6"/>
        <v>731168.80999999994</v>
      </c>
      <c r="D25" s="48">
        <f t="shared" si="1"/>
        <v>97042.777888380107</v>
      </c>
      <c r="E25" s="90">
        <f t="shared" si="6"/>
        <v>244028</v>
      </c>
      <c r="F25" s="51">
        <f t="shared" si="6"/>
        <v>116845.59999999999</v>
      </c>
      <c r="G25" s="48">
        <f t="shared" si="2"/>
        <v>120.40628117055485</v>
      </c>
      <c r="H25" s="48">
        <f>SUM(F25/E25)*100</f>
        <v>47.882046322553144</v>
      </c>
    </row>
    <row r="26" spans="1:8">
      <c r="A26" s="47" t="s">
        <v>39</v>
      </c>
      <c r="B26" s="49" t="s">
        <v>40</v>
      </c>
      <c r="C26" s="48">
        <f t="shared" si="6"/>
        <v>731168.80999999994</v>
      </c>
      <c r="D26" s="48">
        <f t="shared" si="1"/>
        <v>97042.777888380107</v>
      </c>
      <c r="E26" s="48">
        <f t="shared" si="6"/>
        <v>244028</v>
      </c>
      <c r="F26" s="48">
        <f t="shared" si="6"/>
        <v>116845.59999999999</v>
      </c>
      <c r="G26" s="48">
        <f t="shared" si="2"/>
        <v>120.40628117055485</v>
      </c>
      <c r="H26" s="48">
        <f>SUM(F26/E26)*100</f>
        <v>47.882046322553144</v>
      </c>
    </row>
    <row r="27" spans="1:8">
      <c r="A27" s="58" t="s">
        <v>39</v>
      </c>
      <c r="B27" s="49" t="s">
        <v>41</v>
      </c>
      <c r="C27" s="48">
        <f t="shared" si="6"/>
        <v>731168.80999999994</v>
      </c>
      <c r="D27" s="48">
        <f t="shared" si="1"/>
        <v>97042.777888380107</v>
      </c>
      <c r="E27" s="48">
        <f t="shared" si="6"/>
        <v>244028</v>
      </c>
      <c r="F27" s="48">
        <f t="shared" si="6"/>
        <v>116845.59999999999</v>
      </c>
      <c r="G27" s="48">
        <f t="shared" si="2"/>
        <v>120.40628117055485</v>
      </c>
      <c r="H27" s="48">
        <f>SUM(F27/E27)*100</f>
        <v>47.882046322553144</v>
      </c>
    </row>
    <row r="28" spans="1:8">
      <c r="A28" s="4">
        <v>3</v>
      </c>
      <c r="B28" s="4" t="s">
        <v>5</v>
      </c>
      <c r="C28" s="48">
        <f>SUM(C29+C54)</f>
        <v>731168.80999999994</v>
      </c>
      <c r="D28" s="48">
        <f t="shared" si="1"/>
        <v>97042.777888380107</v>
      </c>
      <c r="E28" s="52">
        <f>SUM(E29+E54)</f>
        <v>244028</v>
      </c>
      <c r="F28" s="48">
        <f>SUM(F29+F54)</f>
        <v>116845.59999999999</v>
      </c>
      <c r="G28" s="48">
        <f t="shared" si="2"/>
        <v>120.40628117055485</v>
      </c>
      <c r="H28" s="48">
        <f>SUM(F28/E28)*100</f>
        <v>47.882046322553144</v>
      </c>
    </row>
    <row r="29" spans="1:8">
      <c r="A29" s="47">
        <v>32</v>
      </c>
      <c r="B29" s="47" t="s">
        <v>6</v>
      </c>
      <c r="C29" s="48">
        <f>SUM(C30+C35+C41+C49)</f>
        <v>731046.92999999993</v>
      </c>
      <c r="D29" s="48">
        <f t="shared" si="1"/>
        <v>97026.601632490536</v>
      </c>
      <c r="E29" s="52">
        <f>SUM(E30+E35+E41+E49)</f>
        <v>243896</v>
      </c>
      <c r="F29" s="48">
        <f>SUM(F30+F35+F41+F49)</f>
        <v>116826.98</v>
      </c>
      <c r="G29" s="48">
        <f t="shared" si="2"/>
        <v>120.40716466862121</v>
      </c>
      <c r="H29" s="48">
        <f t="shared" ref="H29:H96" si="7">SUM(F29/E29)*100</f>
        <v>47.900326368616128</v>
      </c>
    </row>
    <row r="30" spans="1:8">
      <c r="A30" s="47">
        <v>321</v>
      </c>
      <c r="B30" s="47" t="s">
        <v>7</v>
      </c>
      <c r="C30" s="48">
        <f>SUM(C31:C34)</f>
        <v>189504.38</v>
      </c>
      <c r="D30" s="48">
        <f t="shared" si="1"/>
        <v>25151.553520472491</v>
      </c>
      <c r="E30" s="52">
        <f>SUM(E31:E34)</f>
        <v>61859</v>
      </c>
      <c r="F30" s="48">
        <f>SUM(F31:F34)</f>
        <v>31817.78</v>
      </c>
      <c r="G30" s="48">
        <f t="shared" si="2"/>
        <v>126.50423352220143</v>
      </c>
      <c r="H30" s="48">
        <f t="shared" si="7"/>
        <v>51.435975363326271</v>
      </c>
    </row>
    <row r="31" spans="1:8">
      <c r="A31" s="47">
        <v>3211</v>
      </c>
      <c r="B31" s="47" t="s">
        <v>8</v>
      </c>
      <c r="C31" s="48">
        <v>15361.6</v>
      </c>
      <c r="D31" s="48">
        <f t="shared" si="1"/>
        <v>2038.8346937421195</v>
      </c>
      <c r="E31" s="48">
        <v>6363</v>
      </c>
      <c r="F31" s="48">
        <v>2376.54</v>
      </c>
      <c r="G31" s="48">
        <f t="shared" si="2"/>
        <v>116.56364330538487</v>
      </c>
      <c r="H31" s="48">
        <f t="shared" si="7"/>
        <v>37.349363507779351</v>
      </c>
    </row>
    <row r="32" spans="1:8" ht="15.75" customHeight="1">
      <c r="A32" s="47">
        <v>3212</v>
      </c>
      <c r="B32" s="50" t="s">
        <v>10</v>
      </c>
      <c r="C32" s="48">
        <v>171472.78</v>
      </c>
      <c r="D32" s="48">
        <f t="shared" si="1"/>
        <v>22758.34892826332</v>
      </c>
      <c r="E32" s="48">
        <v>54596</v>
      </c>
      <c r="F32" s="48">
        <v>28392.89</v>
      </c>
      <c r="G32" s="48">
        <f t="shared" si="2"/>
        <v>124.75812761943908</v>
      </c>
      <c r="H32" s="48">
        <f t="shared" si="7"/>
        <v>52.005439958971358</v>
      </c>
    </row>
    <row r="33" spans="1:8">
      <c r="A33" s="47">
        <v>3213</v>
      </c>
      <c r="B33" s="47" t="s">
        <v>11</v>
      </c>
      <c r="C33" s="48">
        <v>1380</v>
      </c>
      <c r="D33" s="48">
        <f t="shared" si="1"/>
        <v>183.15747561218393</v>
      </c>
      <c r="E33" s="48">
        <v>532</v>
      </c>
      <c r="F33" s="48">
        <v>757.71</v>
      </c>
      <c r="G33" s="48">
        <f t="shared" si="2"/>
        <v>413.69318804347836</v>
      </c>
      <c r="H33" s="48">
        <f t="shared" si="7"/>
        <v>142.42669172932332</v>
      </c>
    </row>
    <row r="34" spans="1:8">
      <c r="A34" s="47">
        <v>3214</v>
      </c>
      <c r="B34" s="47" t="s">
        <v>30</v>
      </c>
      <c r="C34" s="48">
        <v>1290</v>
      </c>
      <c r="D34" s="48">
        <f t="shared" si="1"/>
        <v>171.21242285486761</v>
      </c>
      <c r="E34" s="48">
        <v>368</v>
      </c>
      <c r="F34" s="48">
        <v>290.64</v>
      </c>
      <c r="G34" s="48">
        <f t="shared" si="2"/>
        <v>169.75403720930231</v>
      </c>
      <c r="H34" s="48">
        <f t="shared" si="7"/>
        <v>78.978260869565204</v>
      </c>
    </row>
    <row r="35" spans="1:8">
      <c r="A35" s="47">
        <v>322</v>
      </c>
      <c r="B35" s="47" t="s">
        <v>12</v>
      </c>
      <c r="C35" s="48">
        <f>SUM(C36:C40)</f>
        <v>412460.12999999995</v>
      </c>
      <c r="D35" s="48">
        <f t="shared" si="1"/>
        <v>54742.866812661749</v>
      </c>
      <c r="E35" s="52">
        <f>SUM(E36:E40)</f>
        <v>150898</v>
      </c>
      <c r="F35" s="48">
        <f>SUM(F36:F40)</f>
        <v>71633.710000000006</v>
      </c>
      <c r="G35" s="48">
        <f t="shared" si="2"/>
        <v>130.85487511120169</v>
      </c>
      <c r="H35" s="48">
        <f t="shared" si="7"/>
        <v>47.471609961695982</v>
      </c>
    </row>
    <row r="36" spans="1:8">
      <c r="A36" s="47">
        <v>3221</v>
      </c>
      <c r="B36" s="50" t="s">
        <v>13</v>
      </c>
      <c r="C36" s="48">
        <v>41014.35</v>
      </c>
      <c r="D36" s="48">
        <f t="shared" si="1"/>
        <v>5443.5397173004176</v>
      </c>
      <c r="E36" s="48">
        <v>8693</v>
      </c>
      <c r="F36" s="48">
        <v>5121.28</v>
      </c>
      <c r="G36" s="48">
        <f t="shared" si="2"/>
        <v>94.079960209048778</v>
      </c>
      <c r="H36" s="48">
        <f t="shared" si="7"/>
        <v>58.912688369952839</v>
      </c>
    </row>
    <row r="37" spans="1:8">
      <c r="A37" s="47">
        <v>3223</v>
      </c>
      <c r="B37" s="47" t="s">
        <v>14</v>
      </c>
      <c r="C37" s="48">
        <v>361361.2</v>
      </c>
      <c r="D37" s="48">
        <f t="shared" si="1"/>
        <v>47960.873316079364</v>
      </c>
      <c r="E37" s="48">
        <v>136037</v>
      </c>
      <c r="F37" s="48">
        <v>62675.87</v>
      </c>
      <c r="G37" s="48">
        <f t="shared" si="2"/>
        <v>130.68125258467154</v>
      </c>
      <c r="H37" s="48">
        <f t="shared" si="7"/>
        <v>46.072664054632199</v>
      </c>
    </row>
    <row r="38" spans="1:8" ht="31.5">
      <c r="A38" s="47">
        <v>3224</v>
      </c>
      <c r="B38" s="50" t="s">
        <v>15</v>
      </c>
      <c r="C38" s="48">
        <v>6445.05</v>
      </c>
      <c r="D38" s="48">
        <f t="shared" si="1"/>
        <v>855.40513637268566</v>
      </c>
      <c r="E38" s="48">
        <v>4028</v>
      </c>
      <c r="F38" s="48">
        <v>2179.9</v>
      </c>
      <c r="G38" s="48">
        <f t="shared" si="2"/>
        <v>254.83831079665791</v>
      </c>
      <c r="H38" s="48">
        <f t="shared" si="7"/>
        <v>54.118669314796428</v>
      </c>
    </row>
    <row r="39" spans="1:8">
      <c r="A39" s="47">
        <v>3225</v>
      </c>
      <c r="B39" s="47" t="s">
        <v>31</v>
      </c>
      <c r="C39" s="48">
        <v>2535.35</v>
      </c>
      <c r="D39" s="48">
        <f t="shared" si="1"/>
        <v>336.49877231402212</v>
      </c>
      <c r="E39" s="48">
        <v>1176</v>
      </c>
      <c r="F39" s="48">
        <v>1656.66</v>
      </c>
      <c r="G39" s="48">
        <f t="shared" si="2"/>
        <v>492.32274715522522</v>
      </c>
      <c r="H39" s="48">
        <f t="shared" si="7"/>
        <v>140.87244897959184</v>
      </c>
    </row>
    <row r="40" spans="1:8">
      <c r="A40" s="47">
        <v>3227</v>
      </c>
      <c r="B40" s="47" t="s">
        <v>32</v>
      </c>
      <c r="C40" s="48">
        <v>1104.18</v>
      </c>
      <c r="D40" s="48">
        <f t="shared" si="1"/>
        <v>146.54987059526181</v>
      </c>
      <c r="E40" s="48">
        <v>964</v>
      </c>
      <c r="F40" s="48">
        <v>0</v>
      </c>
      <c r="G40" s="48">
        <f t="shared" si="2"/>
        <v>0</v>
      </c>
      <c r="H40" s="48">
        <f t="shared" si="7"/>
        <v>0</v>
      </c>
    </row>
    <row r="41" spans="1:8">
      <c r="A41" s="47">
        <v>323</v>
      </c>
      <c r="B41" s="47" t="s">
        <v>16</v>
      </c>
      <c r="C41" s="48">
        <f>SUM(C42:C48)</f>
        <v>120551.09</v>
      </c>
      <c r="D41" s="48">
        <f t="shared" si="1"/>
        <v>15999.879222244341</v>
      </c>
      <c r="E41" s="52">
        <f>SUM(E42:E48)</f>
        <v>29269</v>
      </c>
      <c r="F41" s="48">
        <f>SUM(F42:F48)</f>
        <v>12356.57</v>
      </c>
      <c r="G41" s="48">
        <f t="shared" si="2"/>
        <v>77.229145472678852</v>
      </c>
      <c r="H41" s="48">
        <f t="shared" si="7"/>
        <v>42.217260582869251</v>
      </c>
    </row>
    <row r="42" spans="1:8">
      <c r="A42" s="47">
        <v>3231</v>
      </c>
      <c r="B42" s="47" t="s">
        <v>17</v>
      </c>
      <c r="C42" s="48">
        <v>12907.1</v>
      </c>
      <c r="D42" s="48">
        <f t="shared" si="1"/>
        <v>1713.0665604884198</v>
      </c>
      <c r="E42" s="48">
        <v>3021</v>
      </c>
      <c r="F42" s="48">
        <v>1949.11</v>
      </c>
      <c r="G42" s="48">
        <f t="shared" si="2"/>
        <v>113.77899989153258</v>
      </c>
      <c r="H42" s="48">
        <f t="shared" si="7"/>
        <v>64.518702416418407</v>
      </c>
    </row>
    <row r="43" spans="1:8">
      <c r="A43" s="47">
        <v>3232</v>
      </c>
      <c r="B43" s="47" t="s">
        <v>18</v>
      </c>
      <c r="C43" s="48">
        <v>64385.42</v>
      </c>
      <c r="D43" s="48">
        <f t="shared" si="1"/>
        <v>8545.4137633552327</v>
      </c>
      <c r="E43" s="48">
        <v>11654</v>
      </c>
      <c r="F43" s="48">
        <v>3787.84</v>
      </c>
      <c r="G43" s="48">
        <f t="shared" si="2"/>
        <v>44.325998774256661</v>
      </c>
      <c r="H43" s="48">
        <f t="shared" si="7"/>
        <v>32.502488415994506</v>
      </c>
    </row>
    <row r="44" spans="1:8">
      <c r="A44" s="47">
        <v>3233</v>
      </c>
      <c r="B44" s="47" t="s">
        <v>19</v>
      </c>
      <c r="C44" s="48">
        <v>960</v>
      </c>
      <c r="D44" s="48">
        <f t="shared" si="1"/>
        <v>127.41389607804101</v>
      </c>
      <c r="E44" s="48">
        <v>520</v>
      </c>
      <c r="F44" s="48">
        <v>970.23</v>
      </c>
      <c r="G44" s="48">
        <f t="shared" si="2"/>
        <v>761.47895156250001</v>
      </c>
      <c r="H44" s="48">
        <f t="shared" si="7"/>
        <v>186.5826923076923</v>
      </c>
    </row>
    <row r="45" spans="1:8">
      <c r="A45" s="47">
        <v>3234</v>
      </c>
      <c r="B45" s="47" t="s">
        <v>132</v>
      </c>
      <c r="C45" s="48">
        <v>32634.82</v>
      </c>
      <c r="D45" s="48">
        <f t="shared" si="1"/>
        <v>4331.3849625058065</v>
      </c>
      <c r="E45" s="48">
        <v>7650</v>
      </c>
      <c r="F45" s="48">
        <v>4350.91</v>
      </c>
      <c r="G45" s="48">
        <f t="shared" si="2"/>
        <v>100.45078047006236</v>
      </c>
      <c r="H45" s="48">
        <f t="shared" si="7"/>
        <v>56.874640522875822</v>
      </c>
    </row>
    <row r="46" spans="1:8">
      <c r="A46" s="47">
        <v>3236</v>
      </c>
      <c r="B46" s="47" t="s">
        <v>20</v>
      </c>
      <c r="C46" s="48">
        <v>1350</v>
      </c>
      <c r="D46" s="48">
        <f t="shared" si="1"/>
        <v>179.17579135974518</v>
      </c>
      <c r="E46" s="48">
        <v>2389</v>
      </c>
      <c r="F46" s="48">
        <v>0</v>
      </c>
      <c r="G46" s="48">
        <f t="shared" si="2"/>
        <v>0</v>
      </c>
      <c r="H46" s="48">
        <f t="shared" si="7"/>
        <v>0</v>
      </c>
    </row>
    <row r="47" spans="1:8">
      <c r="A47" s="47">
        <v>3238</v>
      </c>
      <c r="B47" s="47" t="s">
        <v>21</v>
      </c>
      <c r="C47" s="48">
        <v>8230</v>
      </c>
      <c r="D47" s="48">
        <f t="shared" si="1"/>
        <v>1092.3087132523724</v>
      </c>
      <c r="E47" s="48">
        <v>2973</v>
      </c>
      <c r="F47" s="48">
        <v>1195.8</v>
      </c>
      <c r="G47" s="48">
        <f t="shared" si="2"/>
        <v>109.47454556500607</v>
      </c>
      <c r="H47" s="48">
        <f t="shared" si="7"/>
        <v>40.22199798183653</v>
      </c>
    </row>
    <row r="48" spans="1:8">
      <c r="A48" s="47">
        <v>3239</v>
      </c>
      <c r="B48" s="47" t="s">
        <v>22</v>
      </c>
      <c r="C48" s="48">
        <v>83.75</v>
      </c>
      <c r="D48" s="48">
        <f t="shared" si="1"/>
        <v>11.115535204724932</v>
      </c>
      <c r="E48" s="48">
        <v>1062</v>
      </c>
      <c r="F48" s="48">
        <v>102.68</v>
      </c>
      <c r="G48" s="48">
        <f t="shared" si="2"/>
        <v>923.75219104477628</v>
      </c>
      <c r="H48" s="48">
        <f t="shared" si="7"/>
        <v>9.6685499058380415</v>
      </c>
    </row>
    <row r="49" spans="1:8">
      <c r="A49" s="47">
        <v>329</v>
      </c>
      <c r="B49" s="47" t="s">
        <v>33</v>
      </c>
      <c r="C49" s="48">
        <f>SUM(C50:C53)</f>
        <v>8531.33</v>
      </c>
      <c r="D49" s="48">
        <f t="shared" si="1"/>
        <v>1132.3020771119516</v>
      </c>
      <c r="E49" s="52">
        <f>SUM(E50:E53)</f>
        <v>1870</v>
      </c>
      <c r="F49" s="48">
        <f>SUM(F50:F53)</f>
        <v>1018.92</v>
      </c>
      <c r="G49" s="48">
        <f t="shared" si="2"/>
        <v>89.986587554343828</v>
      </c>
      <c r="H49" s="48">
        <f t="shared" si="7"/>
        <v>54.487700534759355</v>
      </c>
    </row>
    <row r="50" spans="1:8">
      <c r="A50" s="47">
        <v>3293</v>
      </c>
      <c r="B50" s="47" t="s">
        <v>24</v>
      </c>
      <c r="C50" s="48">
        <v>813.72</v>
      </c>
      <c r="D50" s="48">
        <f t="shared" si="1"/>
        <v>107.99920366314952</v>
      </c>
      <c r="E50" s="48">
        <v>796</v>
      </c>
      <c r="F50" s="48">
        <v>64.739999999999995</v>
      </c>
      <c r="G50" s="48">
        <f t="shared" si="2"/>
        <v>59.944886447426626</v>
      </c>
      <c r="H50" s="48">
        <f t="shared" si="7"/>
        <v>8.1331658291457281</v>
      </c>
    </row>
    <row r="51" spans="1:8">
      <c r="A51" s="47">
        <v>3294</v>
      </c>
      <c r="B51" s="47" t="s">
        <v>25</v>
      </c>
      <c r="C51" s="48">
        <v>250</v>
      </c>
      <c r="D51" s="48">
        <f t="shared" si="1"/>
        <v>33.180702103656515</v>
      </c>
      <c r="E51" s="48">
        <v>66</v>
      </c>
      <c r="F51" s="48">
        <v>48.27</v>
      </c>
      <c r="G51" s="48">
        <f t="shared" si="2"/>
        <v>145.47612599999999</v>
      </c>
      <c r="H51" s="48">
        <f t="shared" si="7"/>
        <v>73.13636363636364</v>
      </c>
    </row>
    <row r="52" spans="1:8">
      <c r="A52" s="47">
        <v>3295</v>
      </c>
      <c r="B52" s="47" t="s">
        <v>26</v>
      </c>
      <c r="C52" s="48">
        <v>6873.24</v>
      </c>
      <c r="D52" s="48">
        <f t="shared" si="1"/>
        <v>912.23571570774425</v>
      </c>
      <c r="E52" s="48">
        <v>40</v>
      </c>
      <c r="F52" s="48">
        <v>0</v>
      </c>
      <c r="G52" s="48">
        <f t="shared" si="2"/>
        <v>0</v>
      </c>
      <c r="H52" s="48">
        <f t="shared" si="7"/>
        <v>0</v>
      </c>
    </row>
    <row r="53" spans="1:8">
      <c r="A53" s="47">
        <v>3299</v>
      </c>
      <c r="B53" s="47" t="s">
        <v>23</v>
      </c>
      <c r="C53" s="48">
        <v>594.37</v>
      </c>
      <c r="D53" s="48">
        <f t="shared" si="1"/>
        <v>78.886455637401284</v>
      </c>
      <c r="E53" s="48">
        <v>968</v>
      </c>
      <c r="F53" s="48">
        <v>905.91</v>
      </c>
      <c r="G53" s="48">
        <f t="shared" si="2"/>
        <v>1148.372040143345</v>
      </c>
      <c r="H53" s="48">
        <f t="shared" si="7"/>
        <v>93.585743801652882</v>
      </c>
    </row>
    <row r="54" spans="1:8" ht="15.75" customHeight="1">
      <c r="A54" s="47">
        <v>34</v>
      </c>
      <c r="B54" s="47" t="s">
        <v>27</v>
      </c>
      <c r="C54" s="48">
        <f t="shared" ref="C54:F55" si="8">SUM(C55)</f>
        <v>121.88</v>
      </c>
      <c r="D54" s="48">
        <f t="shared" si="1"/>
        <v>16.176255889574623</v>
      </c>
      <c r="E54" s="52">
        <f t="shared" si="8"/>
        <v>132</v>
      </c>
      <c r="F54" s="48">
        <f t="shared" si="8"/>
        <v>18.62</v>
      </c>
      <c r="G54" s="48">
        <f t="shared" si="2"/>
        <v>115.10698227765015</v>
      </c>
      <c r="H54" s="48">
        <f t="shared" si="7"/>
        <v>14.106060606060607</v>
      </c>
    </row>
    <row r="55" spans="1:8">
      <c r="A55" s="47">
        <v>343</v>
      </c>
      <c r="B55" s="47" t="s">
        <v>28</v>
      </c>
      <c r="C55" s="48">
        <f t="shared" si="8"/>
        <v>121.88</v>
      </c>
      <c r="D55" s="48">
        <f t="shared" si="1"/>
        <v>16.176255889574623</v>
      </c>
      <c r="E55" s="52">
        <f t="shared" si="8"/>
        <v>132</v>
      </c>
      <c r="F55" s="48">
        <f t="shared" si="8"/>
        <v>18.62</v>
      </c>
      <c r="G55" s="48">
        <f t="shared" si="2"/>
        <v>115.10698227765015</v>
      </c>
      <c r="H55" s="48">
        <f t="shared" si="7"/>
        <v>14.106060606060607</v>
      </c>
    </row>
    <row r="56" spans="1:8">
      <c r="A56" s="47">
        <v>3431</v>
      </c>
      <c r="B56" s="47" t="s">
        <v>29</v>
      </c>
      <c r="C56" s="48">
        <v>121.88</v>
      </c>
      <c r="D56" s="48">
        <f t="shared" si="1"/>
        <v>16.176255889574623</v>
      </c>
      <c r="E56" s="48">
        <v>132</v>
      </c>
      <c r="F56" s="48">
        <v>18.62</v>
      </c>
      <c r="G56" s="48">
        <f t="shared" si="2"/>
        <v>115.10698227765015</v>
      </c>
      <c r="H56" s="48">
        <f t="shared" si="7"/>
        <v>14.106060606060607</v>
      </c>
    </row>
    <row r="57" spans="1:8" ht="30" customHeight="1">
      <c r="A57" s="89" t="s">
        <v>2</v>
      </c>
      <c r="B57" s="42" t="s">
        <v>87</v>
      </c>
      <c r="C57" s="48">
        <f t="shared" ref="C57:F61" si="9">SUM(C58)</f>
        <v>0</v>
      </c>
      <c r="D57" s="48">
        <f t="shared" si="1"/>
        <v>0</v>
      </c>
      <c r="E57" s="91">
        <f t="shared" si="9"/>
        <v>2986</v>
      </c>
      <c r="F57" s="48">
        <f t="shared" si="9"/>
        <v>0</v>
      </c>
      <c r="G57" s="48" t="e">
        <f t="shared" si="2"/>
        <v>#DIV/0!</v>
      </c>
      <c r="H57" s="48">
        <f t="shared" si="7"/>
        <v>0</v>
      </c>
    </row>
    <row r="58" spans="1:8" ht="30" customHeight="1">
      <c r="A58" s="50" t="s">
        <v>37</v>
      </c>
      <c r="B58" s="42" t="s">
        <v>38</v>
      </c>
      <c r="C58" s="51">
        <f t="shared" si="9"/>
        <v>0</v>
      </c>
      <c r="D58" s="48">
        <f t="shared" si="1"/>
        <v>0</v>
      </c>
      <c r="E58" s="51">
        <f t="shared" si="9"/>
        <v>2986</v>
      </c>
      <c r="F58" s="51">
        <f t="shared" si="9"/>
        <v>0</v>
      </c>
      <c r="G58" s="48" t="e">
        <f t="shared" si="2"/>
        <v>#DIV/0!</v>
      </c>
      <c r="H58" s="48">
        <f t="shared" si="7"/>
        <v>0</v>
      </c>
    </row>
    <row r="59" spans="1:8" ht="15" customHeight="1">
      <c r="A59" s="58" t="s">
        <v>39</v>
      </c>
      <c r="B59" s="49" t="s">
        <v>40</v>
      </c>
      <c r="C59" s="48">
        <f t="shared" si="9"/>
        <v>0</v>
      </c>
      <c r="D59" s="48">
        <f t="shared" si="1"/>
        <v>0</v>
      </c>
      <c r="E59" s="48">
        <f t="shared" si="9"/>
        <v>2986</v>
      </c>
      <c r="F59" s="48">
        <f t="shared" si="9"/>
        <v>0</v>
      </c>
      <c r="G59" s="48" t="e">
        <f t="shared" si="2"/>
        <v>#DIV/0!</v>
      </c>
      <c r="H59" s="48">
        <f t="shared" si="7"/>
        <v>0</v>
      </c>
    </row>
    <row r="60" spans="1:8" ht="15" customHeight="1">
      <c r="A60" s="47" t="s">
        <v>39</v>
      </c>
      <c r="B60" s="49" t="s">
        <v>41</v>
      </c>
      <c r="C60" s="48">
        <f t="shared" si="9"/>
        <v>0</v>
      </c>
      <c r="D60" s="48">
        <f t="shared" si="1"/>
        <v>0</v>
      </c>
      <c r="E60" s="48">
        <f t="shared" si="9"/>
        <v>2986</v>
      </c>
      <c r="F60" s="48">
        <f t="shared" si="9"/>
        <v>0</v>
      </c>
      <c r="G60" s="48" t="e">
        <f t="shared" si="2"/>
        <v>#DIV/0!</v>
      </c>
      <c r="H60" s="48">
        <f t="shared" si="7"/>
        <v>0</v>
      </c>
    </row>
    <row r="61" spans="1:8">
      <c r="A61" s="4">
        <v>3</v>
      </c>
      <c r="B61" s="4" t="s">
        <v>5</v>
      </c>
      <c r="C61" s="48">
        <f t="shared" si="9"/>
        <v>0</v>
      </c>
      <c r="D61" s="48">
        <f t="shared" si="1"/>
        <v>0</v>
      </c>
      <c r="E61" s="52">
        <f t="shared" si="9"/>
        <v>2986</v>
      </c>
      <c r="F61" s="48">
        <f t="shared" si="9"/>
        <v>0</v>
      </c>
      <c r="G61" s="48" t="e">
        <f t="shared" si="2"/>
        <v>#DIV/0!</v>
      </c>
      <c r="H61" s="48">
        <f t="shared" si="7"/>
        <v>0</v>
      </c>
    </row>
    <row r="62" spans="1:8" ht="15.75" customHeight="1">
      <c r="A62" s="47">
        <v>32</v>
      </c>
      <c r="B62" s="47" t="s">
        <v>6</v>
      </c>
      <c r="C62" s="48">
        <f>SUM(C63+C65)</f>
        <v>0</v>
      </c>
      <c r="D62" s="48">
        <f t="shared" si="1"/>
        <v>0</v>
      </c>
      <c r="E62" s="52">
        <f>SUM(E63+E65)</f>
        <v>2986</v>
      </c>
      <c r="F62" s="48">
        <f>SUM(F63+F65)</f>
        <v>0</v>
      </c>
      <c r="G62" s="48" t="e">
        <f t="shared" si="2"/>
        <v>#DIV/0!</v>
      </c>
      <c r="H62" s="48">
        <f t="shared" si="7"/>
        <v>0</v>
      </c>
    </row>
    <row r="63" spans="1:8" ht="15.75" customHeight="1">
      <c r="A63" s="47">
        <v>322</v>
      </c>
      <c r="B63" s="47" t="s">
        <v>12</v>
      </c>
      <c r="C63" s="48">
        <f>SUM(C64)</f>
        <v>0</v>
      </c>
      <c r="D63" s="48">
        <f t="shared" si="1"/>
        <v>0</v>
      </c>
      <c r="E63" s="52">
        <f>SUM(E64)</f>
        <v>0</v>
      </c>
      <c r="F63" s="48">
        <f>SUM(F64)</f>
        <v>0</v>
      </c>
      <c r="G63" s="48" t="e">
        <f t="shared" si="2"/>
        <v>#DIV/0!</v>
      </c>
      <c r="H63" s="48" t="e">
        <f t="shared" si="7"/>
        <v>#DIV/0!</v>
      </c>
    </row>
    <row r="64" spans="1:8" ht="15.75" customHeight="1">
      <c r="A64" s="47">
        <v>3224</v>
      </c>
      <c r="B64" s="50" t="s">
        <v>15</v>
      </c>
      <c r="C64" s="48">
        <v>0</v>
      </c>
      <c r="D64" s="48">
        <f t="shared" si="1"/>
        <v>0</v>
      </c>
      <c r="E64" s="48">
        <v>0</v>
      </c>
      <c r="F64" s="48">
        <v>0</v>
      </c>
      <c r="G64" s="48" t="e">
        <f t="shared" si="2"/>
        <v>#DIV/0!</v>
      </c>
      <c r="H64" s="48" t="e">
        <f t="shared" si="7"/>
        <v>#DIV/0!</v>
      </c>
    </row>
    <row r="65" spans="1:8" ht="15.75" customHeight="1">
      <c r="A65" s="47">
        <v>323</v>
      </c>
      <c r="B65" s="47" t="s">
        <v>16</v>
      </c>
      <c r="C65" s="48">
        <f>SUM(C66)</f>
        <v>0</v>
      </c>
      <c r="D65" s="48">
        <f t="shared" si="1"/>
        <v>0</v>
      </c>
      <c r="E65" s="52">
        <f>SUM(E66)</f>
        <v>2986</v>
      </c>
      <c r="F65" s="48">
        <f>SUM(F66)</f>
        <v>0</v>
      </c>
      <c r="G65" s="48" t="e">
        <f t="shared" si="2"/>
        <v>#DIV/0!</v>
      </c>
      <c r="H65" s="48">
        <f t="shared" si="7"/>
        <v>0</v>
      </c>
    </row>
    <row r="66" spans="1:8" ht="15.75" customHeight="1">
      <c r="A66" s="47">
        <v>3232</v>
      </c>
      <c r="B66" s="47" t="s">
        <v>18</v>
      </c>
      <c r="C66" s="48">
        <v>0</v>
      </c>
      <c r="D66" s="48">
        <f t="shared" si="1"/>
        <v>0</v>
      </c>
      <c r="E66" s="48">
        <v>2986</v>
      </c>
      <c r="F66" s="48">
        <v>0</v>
      </c>
      <c r="G66" s="48" t="e">
        <f t="shared" si="2"/>
        <v>#DIV/0!</v>
      </c>
      <c r="H66" s="48">
        <f t="shared" si="7"/>
        <v>0</v>
      </c>
    </row>
    <row r="67" spans="1:8" ht="30">
      <c r="A67" s="47" t="s">
        <v>2</v>
      </c>
      <c r="B67" s="42" t="s">
        <v>60</v>
      </c>
      <c r="C67" s="48">
        <f>SUM(C68)</f>
        <v>221225.11</v>
      </c>
      <c r="D67" s="48">
        <f t="shared" si="1"/>
        <v>29361.61789103457</v>
      </c>
      <c r="E67" s="48">
        <f>SUM(E68)</f>
        <v>47945</v>
      </c>
      <c r="F67" s="48">
        <f>SUM(F68)</f>
        <v>21666.89</v>
      </c>
      <c r="G67" s="48">
        <f t="shared" si="2"/>
        <v>73.79324286696027</v>
      </c>
      <c r="H67" s="48">
        <f t="shared" si="7"/>
        <v>45.191135676295751</v>
      </c>
    </row>
    <row r="68" spans="1:8" ht="15" customHeight="1">
      <c r="A68" s="50" t="s">
        <v>37</v>
      </c>
      <c r="B68" s="42" t="s">
        <v>38</v>
      </c>
      <c r="C68" s="51">
        <f>SUM(C69+C76+C99+C117)</f>
        <v>221225.11</v>
      </c>
      <c r="D68" s="48">
        <f t="shared" si="1"/>
        <v>29361.61789103457</v>
      </c>
      <c r="E68" s="51">
        <f>SUM(E69+E76+E99+E117)</f>
        <v>47945</v>
      </c>
      <c r="F68" s="51">
        <f>SUM(F69+F76+F99+F117)</f>
        <v>21666.89</v>
      </c>
      <c r="G68" s="48">
        <f t="shared" si="2"/>
        <v>73.79324286696027</v>
      </c>
      <c r="H68" s="48">
        <f t="shared" si="7"/>
        <v>45.191135676295751</v>
      </c>
    </row>
    <row r="69" spans="1:8" ht="15" customHeight="1">
      <c r="A69" s="47" t="s">
        <v>39</v>
      </c>
      <c r="B69" s="49" t="s">
        <v>61</v>
      </c>
      <c r="C69" s="48">
        <f t="shared" ref="C69:F70" si="10">SUM(C70)</f>
        <v>0</v>
      </c>
      <c r="D69" s="48">
        <f t="shared" si="1"/>
        <v>0</v>
      </c>
      <c r="E69" s="91">
        <f t="shared" si="10"/>
        <v>398</v>
      </c>
      <c r="F69" s="48">
        <f t="shared" si="10"/>
        <v>0</v>
      </c>
      <c r="G69" s="48" t="e">
        <f t="shared" si="2"/>
        <v>#DIV/0!</v>
      </c>
      <c r="H69" s="48">
        <f t="shared" si="7"/>
        <v>0</v>
      </c>
    </row>
    <row r="70" spans="1:8" ht="15" customHeight="1">
      <c r="A70" s="47" t="s">
        <v>39</v>
      </c>
      <c r="B70" s="49" t="s">
        <v>62</v>
      </c>
      <c r="C70" s="48">
        <f>SUM(C71)</f>
        <v>0</v>
      </c>
      <c r="D70" s="48">
        <f t="shared" ref="D70:D133" si="11">SUM(C70/7.5345)</f>
        <v>0</v>
      </c>
      <c r="E70" s="48">
        <f t="shared" si="10"/>
        <v>398</v>
      </c>
      <c r="F70" s="48">
        <f t="shared" si="10"/>
        <v>0</v>
      </c>
      <c r="G70" s="48" t="e">
        <f t="shared" ref="G70:G133" si="12">SUM(F70/D70)*100</f>
        <v>#DIV/0!</v>
      </c>
      <c r="H70" s="48">
        <f t="shared" si="7"/>
        <v>0</v>
      </c>
    </row>
    <row r="71" spans="1:8" ht="15" customHeight="1">
      <c r="A71" s="47">
        <v>3</v>
      </c>
      <c r="B71" s="47" t="s">
        <v>5</v>
      </c>
      <c r="C71" s="48">
        <f>SUM(C72+C74)</f>
        <v>0</v>
      </c>
      <c r="D71" s="48">
        <f t="shared" si="11"/>
        <v>0</v>
      </c>
      <c r="E71" s="52">
        <f>SUM(E74)</f>
        <v>398</v>
      </c>
      <c r="F71" s="49">
        <f>SUM(F74)</f>
        <v>0</v>
      </c>
      <c r="G71" s="48" t="e">
        <f t="shared" si="12"/>
        <v>#DIV/0!</v>
      </c>
      <c r="H71" s="48">
        <f t="shared" si="7"/>
        <v>0</v>
      </c>
    </row>
    <row r="72" spans="1:8" ht="15" customHeight="1">
      <c r="A72" s="47">
        <v>323</v>
      </c>
      <c r="B72" s="47" t="s">
        <v>16</v>
      </c>
      <c r="C72" s="48">
        <f>SUM(C73)</f>
        <v>0</v>
      </c>
      <c r="D72" s="48">
        <f t="shared" si="11"/>
        <v>0</v>
      </c>
      <c r="E72" s="52">
        <f>SUM(E73)</f>
        <v>0</v>
      </c>
      <c r="F72" s="48">
        <f>SUM(F73)</f>
        <v>0</v>
      </c>
      <c r="G72" s="48" t="e">
        <f t="shared" si="12"/>
        <v>#DIV/0!</v>
      </c>
      <c r="H72" s="48" t="e">
        <f t="shared" ref="H72:H73" si="13">SUM(F72/E72)*100</f>
        <v>#DIV/0!</v>
      </c>
    </row>
    <row r="73" spans="1:8" ht="15" customHeight="1">
      <c r="A73" s="47">
        <v>3232</v>
      </c>
      <c r="B73" s="47" t="s">
        <v>18</v>
      </c>
      <c r="C73" s="48">
        <v>0</v>
      </c>
      <c r="D73" s="48">
        <f t="shared" si="11"/>
        <v>0</v>
      </c>
      <c r="E73" s="48">
        <v>0</v>
      </c>
      <c r="F73" s="49">
        <v>0</v>
      </c>
      <c r="G73" s="48" t="e">
        <f t="shared" si="12"/>
        <v>#DIV/0!</v>
      </c>
      <c r="H73" s="48" t="e">
        <f t="shared" si="13"/>
        <v>#DIV/0!</v>
      </c>
    </row>
    <row r="74" spans="1:8" ht="15.75" customHeight="1">
      <c r="A74" s="47">
        <v>329</v>
      </c>
      <c r="B74" s="47" t="s">
        <v>23</v>
      </c>
      <c r="C74" s="49">
        <f t="shared" ref="C74:F74" si="14">SUM(C75)</f>
        <v>0</v>
      </c>
      <c r="D74" s="48">
        <f t="shared" si="11"/>
        <v>0</v>
      </c>
      <c r="E74" s="52">
        <f t="shared" si="14"/>
        <v>398</v>
      </c>
      <c r="F74" s="49">
        <f t="shared" si="14"/>
        <v>0</v>
      </c>
      <c r="G74" s="48" t="e">
        <f t="shared" si="12"/>
        <v>#DIV/0!</v>
      </c>
      <c r="H74" s="48">
        <f t="shared" si="7"/>
        <v>0</v>
      </c>
    </row>
    <row r="75" spans="1:8" ht="15.75" customHeight="1">
      <c r="A75" s="47">
        <v>3299</v>
      </c>
      <c r="B75" s="47" t="s">
        <v>23</v>
      </c>
      <c r="C75" s="48">
        <v>0</v>
      </c>
      <c r="D75" s="48">
        <f t="shared" si="11"/>
        <v>0</v>
      </c>
      <c r="E75" s="48">
        <v>398</v>
      </c>
      <c r="F75" s="48">
        <v>0</v>
      </c>
      <c r="G75" s="48" t="e">
        <f t="shared" si="12"/>
        <v>#DIV/0!</v>
      </c>
      <c r="H75" s="48">
        <f t="shared" si="7"/>
        <v>0</v>
      </c>
    </row>
    <row r="76" spans="1:8" ht="15.75" customHeight="1">
      <c r="A76" s="47" t="s">
        <v>39</v>
      </c>
      <c r="B76" s="47" t="s">
        <v>43</v>
      </c>
      <c r="C76" s="48">
        <f>SUM(C77)</f>
        <v>24846.75</v>
      </c>
      <c r="D76" s="48">
        <f t="shared" si="11"/>
        <v>3297.7304399761097</v>
      </c>
      <c r="E76" s="91">
        <f>SUM(E77)</f>
        <v>25002</v>
      </c>
      <c r="F76" s="48">
        <f>SUM(F77)</f>
        <v>7539.9499999999989</v>
      </c>
      <c r="G76" s="48">
        <f t="shared" si="12"/>
        <v>228.6405798545081</v>
      </c>
      <c r="H76" s="48">
        <f t="shared" si="7"/>
        <v>30.157387409007274</v>
      </c>
    </row>
    <row r="77" spans="1:8" ht="15.75" customHeight="1">
      <c r="A77" s="89" t="s">
        <v>39</v>
      </c>
      <c r="B77" s="47" t="s">
        <v>44</v>
      </c>
      <c r="C77" s="48">
        <f>SUM(C78+C90)</f>
        <v>24846.75</v>
      </c>
      <c r="D77" s="48">
        <f t="shared" si="11"/>
        <v>3297.7304399761097</v>
      </c>
      <c r="E77" s="48">
        <f>SUM(E78+E90)</f>
        <v>25002</v>
      </c>
      <c r="F77" s="48">
        <f>SUM(F78+F90)</f>
        <v>7539.9499999999989</v>
      </c>
      <c r="G77" s="48">
        <f t="shared" si="12"/>
        <v>228.6405798545081</v>
      </c>
      <c r="H77" s="48">
        <f t="shared" si="7"/>
        <v>30.157387409007274</v>
      </c>
    </row>
    <row r="78" spans="1:8" ht="15.75" customHeight="1">
      <c r="A78" s="47">
        <v>3</v>
      </c>
      <c r="B78" s="47" t="s">
        <v>5</v>
      </c>
      <c r="C78" s="48">
        <f t="shared" ref="C78:F80" si="15">SUM(C79)</f>
        <v>0</v>
      </c>
      <c r="D78" s="48">
        <f t="shared" si="11"/>
        <v>0</v>
      </c>
      <c r="E78" s="52">
        <f t="shared" si="15"/>
        <v>15969</v>
      </c>
      <c r="F78" s="48">
        <f t="shared" si="15"/>
        <v>3269.47</v>
      </c>
      <c r="G78" s="48" t="e">
        <f t="shared" si="12"/>
        <v>#DIV/0!</v>
      </c>
      <c r="H78" s="48">
        <f t="shared" si="7"/>
        <v>20.473855595215728</v>
      </c>
    </row>
    <row r="79" spans="1:8">
      <c r="A79" s="47">
        <v>32</v>
      </c>
      <c r="B79" s="47" t="s">
        <v>6</v>
      </c>
      <c r="C79" s="48">
        <f>SUM(C80+C82+C85)</f>
        <v>0</v>
      </c>
      <c r="D79" s="48">
        <f t="shared" si="11"/>
        <v>0</v>
      </c>
      <c r="E79" s="52">
        <f>SUM(E80+E82+E85+E88)</f>
        <v>15969</v>
      </c>
      <c r="F79" s="48">
        <f>SUM(F80+F82+F85)</f>
        <v>3269.47</v>
      </c>
      <c r="G79" s="48" t="e">
        <f t="shared" si="12"/>
        <v>#DIV/0!</v>
      </c>
      <c r="H79" s="48">
        <f t="shared" si="7"/>
        <v>20.473855595215728</v>
      </c>
    </row>
    <row r="80" spans="1:8" ht="15.75" customHeight="1">
      <c r="A80" s="47">
        <v>321</v>
      </c>
      <c r="B80" s="47" t="s">
        <v>7</v>
      </c>
      <c r="C80" s="49">
        <f t="shared" si="15"/>
        <v>0</v>
      </c>
      <c r="D80" s="48">
        <f t="shared" si="11"/>
        <v>0</v>
      </c>
      <c r="E80" s="52">
        <f t="shared" si="15"/>
        <v>5100</v>
      </c>
      <c r="F80" s="49">
        <f t="shared" si="15"/>
        <v>3269.47</v>
      </c>
      <c r="G80" s="48" t="e">
        <f t="shared" si="12"/>
        <v>#DIV/0!</v>
      </c>
      <c r="H80" s="48">
        <f t="shared" si="7"/>
        <v>64.107254901960772</v>
      </c>
    </row>
    <row r="81" spans="1:8" ht="15.75" customHeight="1">
      <c r="A81" s="47">
        <v>3211</v>
      </c>
      <c r="B81" s="47" t="s">
        <v>8</v>
      </c>
      <c r="C81" s="48">
        <v>0</v>
      </c>
      <c r="D81" s="48">
        <f t="shared" si="11"/>
        <v>0</v>
      </c>
      <c r="E81" s="48">
        <v>5100</v>
      </c>
      <c r="F81" s="48">
        <v>3269.47</v>
      </c>
      <c r="G81" s="48" t="e">
        <f t="shared" si="12"/>
        <v>#DIV/0!</v>
      </c>
      <c r="H81" s="48">
        <f t="shared" si="7"/>
        <v>64.107254901960772</v>
      </c>
    </row>
    <row r="82" spans="1:8" ht="15.75" customHeight="1">
      <c r="A82" s="47">
        <v>322</v>
      </c>
      <c r="B82" s="47" t="s">
        <v>12</v>
      </c>
      <c r="C82" s="49">
        <f>SUM(C83:C84)</f>
        <v>0</v>
      </c>
      <c r="D82" s="48">
        <f t="shared" si="11"/>
        <v>0</v>
      </c>
      <c r="E82" s="52">
        <f>SUM(E83:E84)</f>
        <v>5606</v>
      </c>
      <c r="F82" s="49">
        <f>SUM(F83:F84)</f>
        <v>0</v>
      </c>
      <c r="G82" s="48" t="e">
        <f t="shared" si="12"/>
        <v>#DIV/0!</v>
      </c>
      <c r="H82" s="48">
        <f t="shared" si="7"/>
        <v>0</v>
      </c>
    </row>
    <row r="83" spans="1:8" ht="15.75" customHeight="1">
      <c r="A83" s="47">
        <v>3221</v>
      </c>
      <c r="B83" s="50" t="s">
        <v>13</v>
      </c>
      <c r="C83" s="48">
        <v>0</v>
      </c>
      <c r="D83" s="48">
        <f t="shared" si="11"/>
        <v>0</v>
      </c>
      <c r="E83" s="48">
        <v>1651</v>
      </c>
      <c r="F83" s="48">
        <v>0</v>
      </c>
      <c r="G83" s="48" t="e">
        <f t="shared" si="12"/>
        <v>#DIV/0!</v>
      </c>
      <c r="H83" s="48">
        <f t="shared" si="7"/>
        <v>0</v>
      </c>
    </row>
    <row r="84" spans="1:8" ht="15.75" customHeight="1">
      <c r="A84" s="47">
        <v>3223</v>
      </c>
      <c r="B84" s="47" t="s">
        <v>14</v>
      </c>
      <c r="C84" s="48">
        <v>0</v>
      </c>
      <c r="D84" s="48">
        <f t="shared" si="11"/>
        <v>0</v>
      </c>
      <c r="E84" s="48">
        <v>3955</v>
      </c>
      <c r="F84" s="48">
        <v>0</v>
      </c>
      <c r="G84" s="48" t="e">
        <f t="shared" si="12"/>
        <v>#DIV/0!</v>
      </c>
      <c r="H84" s="48">
        <f t="shared" si="7"/>
        <v>0</v>
      </c>
    </row>
    <row r="85" spans="1:8">
      <c r="A85" s="47">
        <v>323</v>
      </c>
      <c r="B85" s="47" t="s">
        <v>16</v>
      </c>
      <c r="C85" s="49">
        <f>SUM(C86:C87)</f>
        <v>0</v>
      </c>
      <c r="D85" s="48">
        <f t="shared" si="11"/>
        <v>0</v>
      </c>
      <c r="E85" s="52">
        <f>SUM(E86:E87)</f>
        <v>4599</v>
      </c>
      <c r="F85" s="49">
        <f>SUM(F86:F87)</f>
        <v>0</v>
      </c>
      <c r="G85" s="48" t="e">
        <f t="shared" si="12"/>
        <v>#DIV/0!</v>
      </c>
      <c r="H85" s="48">
        <f t="shared" si="7"/>
        <v>0</v>
      </c>
    </row>
    <row r="86" spans="1:8" ht="15.75" customHeight="1">
      <c r="A86" s="47">
        <v>3231</v>
      </c>
      <c r="B86" s="47" t="s">
        <v>17</v>
      </c>
      <c r="C86" s="48">
        <v>0</v>
      </c>
      <c r="D86" s="48">
        <f t="shared" si="11"/>
        <v>0</v>
      </c>
      <c r="E86" s="48">
        <v>3848</v>
      </c>
      <c r="F86" s="48">
        <v>0</v>
      </c>
      <c r="G86" s="48" t="e">
        <f t="shared" si="12"/>
        <v>#DIV/0!</v>
      </c>
      <c r="H86" s="48">
        <f t="shared" si="7"/>
        <v>0</v>
      </c>
    </row>
    <row r="87" spans="1:8" ht="15.75" customHeight="1">
      <c r="A87" s="47">
        <v>3232</v>
      </c>
      <c r="B87" s="47" t="s">
        <v>18</v>
      </c>
      <c r="C87" s="48">
        <v>0</v>
      </c>
      <c r="D87" s="48">
        <f t="shared" si="11"/>
        <v>0</v>
      </c>
      <c r="E87" s="59">
        <v>751</v>
      </c>
      <c r="F87" s="48">
        <v>0</v>
      </c>
      <c r="G87" s="48" t="e">
        <f t="shared" si="12"/>
        <v>#DIV/0!</v>
      </c>
      <c r="H87" s="48">
        <f t="shared" si="7"/>
        <v>0</v>
      </c>
    </row>
    <row r="88" spans="1:8" ht="15.75" customHeight="1">
      <c r="A88" s="47">
        <v>329</v>
      </c>
      <c r="B88" s="47" t="s">
        <v>23</v>
      </c>
      <c r="C88" s="48">
        <f>SUM(C89)</f>
        <v>0</v>
      </c>
      <c r="D88" s="48">
        <f t="shared" si="11"/>
        <v>0</v>
      </c>
      <c r="E88" s="52">
        <f>SUM(E89)</f>
        <v>664</v>
      </c>
      <c r="F88" s="48">
        <f>SUM(F89)</f>
        <v>0</v>
      </c>
      <c r="G88" s="48" t="e">
        <f t="shared" si="12"/>
        <v>#DIV/0!</v>
      </c>
      <c r="H88" s="48">
        <f t="shared" ref="H88" si="16">SUM(F88/E88)*100</f>
        <v>0</v>
      </c>
    </row>
    <row r="89" spans="1:8" ht="15.75" customHeight="1">
      <c r="A89" s="47">
        <v>3295</v>
      </c>
      <c r="B89" s="47" t="s">
        <v>26</v>
      </c>
      <c r="C89" s="48">
        <v>0</v>
      </c>
      <c r="D89" s="48">
        <f t="shared" si="11"/>
        <v>0</v>
      </c>
      <c r="E89" s="48">
        <v>664</v>
      </c>
      <c r="F89" s="48">
        <v>0</v>
      </c>
      <c r="G89" s="48" t="e">
        <f t="shared" si="12"/>
        <v>#DIV/0!</v>
      </c>
      <c r="H89" s="48">
        <f t="shared" ref="H89" si="17">SUM(F89/E89)*100</f>
        <v>0</v>
      </c>
    </row>
    <row r="90" spans="1:8" ht="15.75" customHeight="1">
      <c r="A90" s="47">
        <v>4</v>
      </c>
      <c r="B90" s="47" t="s">
        <v>45</v>
      </c>
      <c r="C90" s="48">
        <f t="shared" ref="C90:F91" si="18">SUM(C91)</f>
        <v>24846.75</v>
      </c>
      <c r="D90" s="48">
        <f t="shared" si="11"/>
        <v>3297.7304399761097</v>
      </c>
      <c r="E90" s="52">
        <f t="shared" si="18"/>
        <v>9033</v>
      </c>
      <c r="F90" s="49">
        <f t="shared" si="18"/>
        <v>4270.4799999999996</v>
      </c>
      <c r="G90" s="48">
        <f t="shared" si="12"/>
        <v>129.49754619819493</v>
      </c>
      <c r="H90" s="48">
        <f t="shared" si="7"/>
        <v>47.276430864607541</v>
      </c>
    </row>
    <row r="91" spans="1:8" ht="15.75" customHeight="1">
      <c r="A91" s="47">
        <v>42</v>
      </c>
      <c r="B91" s="47" t="s">
        <v>46</v>
      </c>
      <c r="C91" s="48">
        <f t="shared" si="18"/>
        <v>24846.75</v>
      </c>
      <c r="D91" s="48">
        <f t="shared" si="11"/>
        <v>3297.7304399761097</v>
      </c>
      <c r="E91" s="52">
        <f t="shared" si="18"/>
        <v>9033</v>
      </c>
      <c r="F91" s="49">
        <f t="shared" si="18"/>
        <v>4270.4799999999996</v>
      </c>
      <c r="G91" s="48">
        <f t="shared" si="12"/>
        <v>129.49754619819493</v>
      </c>
      <c r="H91" s="48">
        <f t="shared" si="7"/>
        <v>47.276430864607541</v>
      </c>
    </row>
    <row r="92" spans="1:8" ht="15.75" customHeight="1">
      <c r="A92" s="47">
        <v>422</v>
      </c>
      <c r="B92" s="47" t="s">
        <v>47</v>
      </c>
      <c r="C92" s="48">
        <f>SUM(C93:C98)</f>
        <v>24846.75</v>
      </c>
      <c r="D92" s="48">
        <f t="shared" si="11"/>
        <v>3297.7304399761097</v>
      </c>
      <c r="E92" s="52">
        <f>SUM(E93:E98)</f>
        <v>9033</v>
      </c>
      <c r="F92" s="49">
        <f>SUM(F93:F98)</f>
        <v>4270.4799999999996</v>
      </c>
      <c r="G92" s="48">
        <f t="shared" si="12"/>
        <v>129.49754619819493</v>
      </c>
      <c r="H92" s="48">
        <f t="shared" si="7"/>
        <v>47.276430864607541</v>
      </c>
    </row>
    <row r="93" spans="1:8" ht="15.75" customHeight="1">
      <c r="A93" s="47">
        <v>4221</v>
      </c>
      <c r="B93" s="47" t="s">
        <v>48</v>
      </c>
      <c r="C93" s="48">
        <v>24846.75</v>
      </c>
      <c r="D93" s="48">
        <f t="shared" si="11"/>
        <v>3297.7304399761097</v>
      </c>
      <c r="E93" s="48">
        <v>3318</v>
      </c>
      <c r="F93" s="48">
        <v>4270.4799999999996</v>
      </c>
      <c r="G93" s="48">
        <f t="shared" si="12"/>
        <v>129.49754619819493</v>
      </c>
      <c r="H93" s="48">
        <f t="shared" si="7"/>
        <v>128.70644966847499</v>
      </c>
    </row>
    <row r="94" spans="1:8" ht="15.75" customHeight="1">
      <c r="A94" s="47">
        <v>4222</v>
      </c>
      <c r="B94" s="47" t="s">
        <v>49</v>
      </c>
      <c r="C94" s="48">
        <v>0</v>
      </c>
      <c r="D94" s="48">
        <f t="shared" si="11"/>
        <v>0</v>
      </c>
      <c r="E94" s="48">
        <v>1964</v>
      </c>
      <c r="F94" s="48">
        <v>0</v>
      </c>
      <c r="G94" s="48" t="e">
        <f t="shared" si="12"/>
        <v>#DIV/0!</v>
      </c>
      <c r="H94" s="48">
        <f t="shared" si="7"/>
        <v>0</v>
      </c>
    </row>
    <row r="95" spans="1:8">
      <c r="A95" s="47">
        <v>4223</v>
      </c>
      <c r="B95" s="47" t="s">
        <v>50</v>
      </c>
      <c r="C95" s="48">
        <v>0</v>
      </c>
      <c r="D95" s="48">
        <f t="shared" si="11"/>
        <v>0</v>
      </c>
      <c r="E95" s="48">
        <v>3172</v>
      </c>
      <c r="F95" s="48">
        <v>0</v>
      </c>
      <c r="G95" s="48" t="e">
        <f t="shared" si="12"/>
        <v>#DIV/0!</v>
      </c>
      <c r="H95" s="48">
        <f t="shared" si="7"/>
        <v>0</v>
      </c>
    </row>
    <row r="96" spans="1:8" ht="15.75" customHeight="1">
      <c r="A96" s="47">
        <v>4224</v>
      </c>
      <c r="B96" s="47" t="s">
        <v>51</v>
      </c>
      <c r="C96" s="48">
        <v>0</v>
      </c>
      <c r="D96" s="48">
        <f t="shared" si="11"/>
        <v>0</v>
      </c>
      <c r="E96" s="48">
        <v>0</v>
      </c>
      <c r="F96" s="48">
        <v>0</v>
      </c>
      <c r="G96" s="48" t="e">
        <f t="shared" si="12"/>
        <v>#DIV/0!</v>
      </c>
      <c r="H96" s="48" t="e">
        <f t="shared" si="7"/>
        <v>#DIV/0!</v>
      </c>
    </row>
    <row r="97" spans="1:8">
      <c r="A97" s="47">
        <v>4225</v>
      </c>
      <c r="B97" s="47" t="s">
        <v>52</v>
      </c>
      <c r="C97" s="48">
        <v>0</v>
      </c>
      <c r="D97" s="48">
        <f t="shared" si="11"/>
        <v>0</v>
      </c>
      <c r="E97" s="48">
        <v>90</v>
      </c>
      <c r="F97" s="48">
        <v>0</v>
      </c>
      <c r="G97" s="48" t="e">
        <f t="shared" si="12"/>
        <v>#DIV/0!</v>
      </c>
      <c r="H97" s="48">
        <f t="shared" ref="H97:H147" si="19">SUM(F97/E97)*100</f>
        <v>0</v>
      </c>
    </row>
    <row r="98" spans="1:8" ht="15.75" customHeight="1">
      <c r="A98" s="47">
        <v>4227</v>
      </c>
      <c r="B98" s="47" t="s">
        <v>63</v>
      </c>
      <c r="C98" s="48">
        <v>0</v>
      </c>
      <c r="D98" s="48">
        <f t="shared" si="11"/>
        <v>0</v>
      </c>
      <c r="E98" s="48">
        <v>489</v>
      </c>
      <c r="F98" s="48">
        <v>0</v>
      </c>
      <c r="G98" s="48" t="e">
        <f t="shared" si="12"/>
        <v>#DIV/0!</v>
      </c>
      <c r="H98" s="48">
        <f t="shared" si="19"/>
        <v>0</v>
      </c>
    </row>
    <row r="99" spans="1:8" ht="15.75" customHeight="1">
      <c r="A99" s="89" t="s">
        <v>39</v>
      </c>
      <c r="B99" s="47" t="s">
        <v>53</v>
      </c>
      <c r="C99" s="48">
        <f>SUM(C100)</f>
        <v>29259.8</v>
      </c>
      <c r="D99" s="48">
        <f t="shared" si="11"/>
        <v>3883.4428296502751</v>
      </c>
      <c r="E99" s="91">
        <f>SUM(E100)</f>
        <v>10255</v>
      </c>
      <c r="F99" s="48">
        <f>SUM(F100)</f>
        <v>2148.59</v>
      </c>
      <c r="G99" s="48">
        <f t="shared" si="12"/>
        <v>55.326937829376831</v>
      </c>
      <c r="H99" s="48">
        <f t="shared" si="19"/>
        <v>20.95163334958557</v>
      </c>
    </row>
    <row r="100" spans="1:8" ht="15.75" customHeight="1">
      <c r="A100" s="47" t="s">
        <v>39</v>
      </c>
      <c r="B100" s="47" t="s">
        <v>54</v>
      </c>
      <c r="C100" s="48">
        <f>SUM(C101+C110)</f>
        <v>29259.8</v>
      </c>
      <c r="D100" s="48">
        <f t="shared" si="11"/>
        <v>3883.4428296502751</v>
      </c>
      <c r="E100" s="48">
        <f>SUM(E101+E110)</f>
        <v>10255</v>
      </c>
      <c r="F100" s="48">
        <f>SUM(F101+F110)</f>
        <v>2148.59</v>
      </c>
      <c r="G100" s="48">
        <f t="shared" si="12"/>
        <v>55.326937829376831</v>
      </c>
      <c r="H100" s="48">
        <f t="shared" si="19"/>
        <v>20.95163334958557</v>
      </c>
    </row>
    <row r="101" spans="1:8" ht="15.75" customHeight="1">
      <c r="A101" s="47">
        <v>3</v>
      </c>
      <c r="B101" s="47" t="s">
        <v>5</v>
      </c>
      <c r="C101" s="48">
        <f t="shared" ref="C101:E101" si="20">SUM(C102)</f>
        <v>2128.75</v>
      </c>
      <c r="D101" s="48">
        <f t="shared" si="11"/>
        <v>282.5336784126352</v>
      </c>
      <c r="E101" s="52">
        <f t="shared" si="20"/>
        <v>5339</v>
      </c>
      <c r="F101" s="48">
        <f>SUM(F102)</f>
        <v>2148.59</v>
      </c>
      <c r="G101" s="48">
        <f t="shared" si="12"/>
        <v>760.47217169700536</v>
      </c>
      <c r="H101" s="48">
        <f t="shared" si="19"/>
        <v>40.243303989511148</v>
      </c>
    </row>
    <row r="102" spans="1:8" ht="15.75" customHeight="1">
      <c r="A102" s="47">
        <v>32</v>
      </c>
      <c r="B102" s="47" t="s">
        <v>6</v>
      </c>
      <c r="C102" s="48">
        <f>SUM(C103+C106+C108)</f>
        <v>2128.75</v>
      </c>
      <c r="D102" s="48">
        <f t="shared" si="11"/>
        <v>282.5336784126352</v>
      </c>
      <c r="E102" s="52">
        <f>SUM(E103+E106+E108)</f>
        <v>5339</v>
      </c>
      <c r="F102" s="48">
        <f>SUM(F103+F106+F108)</f>
        <v>2148.59</v>
      </c>
      <c r="G102" s="48">
        <f t="shared" si="12"/>
        <v>760.47217169700536</v>
      </c>
      <c r="H102" s="48">
        <f t="shared" si="19"/>
        <v>40.243303989511148</v>
      </c>
    </row>
    <row r="103" spans="1:8" ht="15.75" customHeight="1">
      <c r="A103" s="47">
        <v>322</v>
      </c>
      <c r="B103" s="47" t="s">
        <v>12</v>
      </c>
      <c r="C103" s="49">
        <f>SUM(C104:C105)</f>
        <v>1078.75</v>
      </c>
      <c r="D103" s="48">
        <f t="shared" si="11"/>
        <v>143.17472957727784</v>
      </c>
      <c r="E103" s="52">
        <f>SUM(E104:E105)</f>
        <v>1328</v>
      </c>
      <c r="F103" s="49">
        <f>SUM(F104:F105)</f>
        <v>361.09000000000003</v>
      </c>
      <c r="G103" s="48">
        <f t="shared" si="12"/>
        <v>252.20232723059101</v>
      </c>
      <c r="H103" s="48">
        <f t="shared" si="19"/>
        <v>27.190512048192772</v>
      </c>
    </row>
    <row r="104" spans="1:8" ht="15.75" customHeight="1">
      <c r="A104" s="47">
        <v>3221</v>
      </c>
      <c r="B104" s="50" t="s">
        <v>13</v>
      </c>
      <c r="C104" s="48">
        <v>1078.75</v>
      </c>
      <c r="D104" s="48">
        <f t="shared" si="11"/>
        <v>143.17472957727784</v>
      </c>
      <c r="E104" s="48">
        <v>1195</v>
      </c>
      <c r="F104" s="48">
        <v>332.29</v>
      </c>
      <c r="G104" s="48">
        <f t="shared" si="12"/>
        <v>232.08704565469299</v>
      </c>
      <c r="H104" s="48">
        <f t="shared" si="19"/>
        <v>27.80669456066946</v>
      </c>
    </row>
    <row r="105" spans="1:8" ht="15.75" customHeight="1">
      <c r="A105" s="47">
        <v>3225</v>
      </c>
      <c r="B105" s="47" t="s">
        <v>31</v>
      </c>
      <c r="C105" s="48">
        <v>0</v>
      </c>
      <c r="D105" s="48">
        <f t="shared" si="11"/>
        <v>0</v>
      </c>
      <c r="E105" s="48">
        <v>133</v>
      </c>
      <c r="F105" s="48">
        <v>28.8</v>
      </c>
      <c r="G105" s="48" t="e">
        <f t="shared" si="12"/>
        <v>#DIV/0!</v>
      </c>
      <c r="H105" s="48">
        <f t="shared" si="19"/>
        <v>21.654135338345863</v>
      </c>
    </row>
    <row r="106" spans="1:8" ht="15.75" customHeight="1">
      <c r="A106" s="47">
        <v>323</v>
      </c>
      <c r="B106" s="47" t="s">
        <v>16</v>
      </c>
      <c r="C106" s="49">
        <f>SUM(C107)</f>
        <v>0</v>
      </c>
      <c r="D106" s="48">
        <f t="shared" si="11"/>
        <v>0</v>
      </c>
      <c r="E106" s="52">
        <f>SUM(E107)</f>
        <v>2286</v>
      </c>
      <c r="F106" s="49">
        <f>SUM(F107)</f>
        <v>1787.5</v>
      </c>
      <c r="G106" s="48" t="e">
        <f t="shared" si="12"/>
        <v>#DIV/0!</v>
      </c>
      <c r="H106" s="48">
        <f t="shared" si="19"/>
        <v>78.193350831146105</v>
      </c>
    </row>
    <row r="107" spans="1:8" ht="15.75" customHeight="1">
      <c r="A107" s="47">
        <v>3231</v>
      </c>
      <c r="B107" s="47" t="s">
        <v>17</v>
      </c>
      <c r="C107" s="48">
        <v>0</v>
      </c>
      <c r="D107" s="48">
        <f t="shared" si="11"/>
        <v>0</v>
      </c>
      <c r="E107" s="48">
        <v>2286</v>
      </c>
      <c r="F107" s="48">
        <v>1787.5</v>
      </c>
      <c r="G107" s="48" t="e">
        <f t="shared" si="12"/>
        <v>#DIV/0!</v>
      </c>
      <c r="H107" s="48">
        <f t="shared" si="19"/>
        <v>78.193350831146105</v>
      </c>
    </row>
    <row r="108" spans="1:8" ht="15.75" customHeight="1">
      <c r="A108" s="47">
        <v>329</v>
      </c>
      <c r="B108" s="47" t="s">
        <v>33</v>
      </c>
      <c r="C108" s="48">
        <f>SUM(C109)</f>
        <v>1050</v>
      </c>
      <c r="D108" s="48">
        <f t="shared" si="11"/>
        <v>139.35894883535735</v>
      </c>
      <c r="E108" s="52">
        <f>SUM(E109)</f>
        <v>1725</v>
      </c>
      <c r="F108" s="48">
        <f>SUM(F109)</f>
        <v>0</v>
      </c>
      <c r="G108" s="48">
        <f t="shared" si="12"/>
        <v>0</v>
      </c>
      <c r="H108" s="48">
        <f t="shared" si="19"/>
        <v>0</v>
      </c>
    </row>
    <row r="109" spans="1:8" ht="15.75" customHeight="1">
      <c r="A109" s="47">
        <v>3299</v>
      </c>
      <c r="B109" s="47" t="s">
        <v>23</v>
      </c>
      <c r="C109" s="48">
        <v>1050</v>
      </c>
      <c r="D109" s="48">
        <f t="shared" si="11"/>
        <v>139.35894883535735</v>
      </c>
      <c r="E109" s="48">
        <v>1725</v>
      </c>
      <c r="F109" s="48">
        <v>0</v>
      </c>
      <c r="G109" s="48">
        <f t="shared" si="12"/>
        <v>0</v>
      </c>
      <c r="H109" s="48">
        <f t="shared" si="19"/>
        <v>0</v>
      </c>
    </row>
    <row r="110" spans="1:8">
      <c r="A110" s="47">
        <v>4</v>
      </c>
      <c r="B110" s="47" t="s">
        <v>45</v>
      </c>
      <c r="C110" s="49">
        <f>SUM(C111+C115)</f>
        <v>27131.05</v>
      </c>
      <c r="D110" s="48">
        <f t="shared" si="11"/>
        <v>3600.9091512376399</v>
      </c>
      <c r="E110" s="52">
        <f t="shared" ref="C110:F111" si="21">SUM(E111)</f>
        <v>4916</v>
      </c>
      <c r="F110" s="49">
        <f t="shared" si="21"/>
        <v>0</v>
      </c>
      <c r="G110" s="48">
        <f t="shared" si="12"/>
        <v>0</v>
      </c>
      <c r="H110" s="48">
        <f t="shared" si="19"/>
        <v>0</v>
      </c>
    </row>
    <row r="111" spans="1:8" ht="15.75" customHeight="1">
      <c r="A111" s="47">
        <v>42</v>
      </c>
      <c r="B111" s="47" t="s">
        <v>46</v>
      </c>
      <c r="C111" s="49">
        <f t="shared" si="21"/>
        <v>27131.05</v>
      </c>
      <c r="D111" s="48">
        <f t="shared" si="11"/>
        <v>3600.9091512376399</v>
      </c>
      <c r="E111" s="52">
        <f>SUM(E112+E115)</f>
        <v>4916</v>
      </c>
      <c r="F111" s="49">
        <f>SUM(F112+F115)</f>
        <v>0</v>
      </c>
      <c r="G111" s="48">
        <f t="shared" si="12"/>
        <v>0</v>
      </c>
      <c r="H111" s="48">
        <f t="shared" si="19"/>
        <v>0</v>
      </c>
    </row>
    <row r="112" spans="1:8" ht="15.75" customHeight="1">
      <c r="A112" s="47">
        <v>422</v>
      </c>
      <c r="B112" s="47" t="s">
        <v>47</v>
      </c>
      <c r="C112" s="48">
        <f>SUM(C113:C114)</f>
        <v>27131.05</v>
      </c>
      <c r="D112" s="48">
        <f t="shared" si="11"/>
        <v>3600.9091512376399</v>
      </c>
      <c r="E112" s="52">
        <f>SUM(E113:E114)</f>
        <v>4783</v>
      </c>
      <c r="F112" s="49">
        <f>SUM(F113:F114)</f>
        <v>0</v>
      </c>
      <c r="G112" s="48">
        <f t="shared" si="12"/>
        <v>0</v>
      </c>
      <c r="H112" s="48">
        <f t="shared" si="19"/>
        <v>0</v>
      </c>
    </row>
    <row r="113" spans="1:8" ht="15.75" customHeight="1">
      <c r="A113" s="47">
        <v>4221</v>
      </c>
      <c r="B113" s="47" t="s">
        <v>48</v>
      </c>
      <c r="C113" s="48">
        <v>2150</v>
      </c>
      <c r="D113" s="48">
        <f t="shared" si="11"/>
        <v>285.354038091446</v>
      </c>
      <c r="E113" s="48">
        <v>3310</v>
      </c>
      <c r="F113" s="48">
        <v>0</v>
      </c>
      <c r="G113" s="48">
        <f t="shared" si="12"/>
        <v>0</v>
      </c>
      <c r="H113" s="48">
        <f t="shared" si="19"/>
        <v>0</v>
      </c>
    </row>
    <row r="114" spans="1:8" ht="15.75" customHeight="1">
      <c r="A114" s="47">
        <v>4226</v>
      </c>
      <c r="B114" s="47" t="s">
        <v>55</v>
      </c>
      <c r="C114" s="48">
        <v>24981.05</v>
      </c>
      <c r="D114" s="48">
        <f t="shared" si="11"/>
        <v>3315.5551131461939</v>
      </c>
      <c r="E114" s="48">
        <v>1473</v>
      </c>
      <c r="F114" s="48">
        <v>0</v>
      </c>
      <c r="G114" s="48">
        <f t="shared" si="12"/>
        <v>0</v>
      </c>
      <c r="H114" s="48">
        <f t="shared" si="19"/>
        <v>0</v>
      </c>
    </row>
    <row r="115" spans="1:8">
      <c r="A115" s="47">
        <v>424</v>
      </c>
      <c r="B115" s="47" t="s">
        <v>56</v>
      </c>
      <c r="C115" s="49">
        <f>SUM(C116)</f>
        <v>0</v>
      </c>
      <c r="D115" s="48">
        <f t="shared" si="11"/>
        <v>0</v>
      </c>
      <c r="E115" s="52">
        <f>SUM(E116)</f>
        <v>133</v>
      </c>
      <c r="F115" s="49">
        <f>SUM(F116)</f>
        <v>0</v>
      </c>
      <c r="G115" s="48" t="e">
        <f t="shared" si="12"/>
        <v>#DIV/0!</v>
      </c>
      <c r="H115" s="48">
        <f t="shared" si="19"/>
        <v>0</v>
      </c>
    </row>
    <row r="116" spans="1:8">
      <c r="A116" s="47">
        <v>4241</v>
      </c>
      <c r="B116" s="47" t="s">
        <v>57</v>
      </c>
      <c r="C116" s="48">
        <v>0</v>
      </c>
      <c r="D116" s="48">
        <f t="shared" si="11"/>
        <v>0</v>
      </c>
      <c r="E116" s="48">
        <v>133</v>
      </c>
      <c r="F116" s="48">
        <v>0</v>
      </c>
      <c r="G116" s="48" t="e">
        <f t="shared" si="12"/>
        <v>#DIV/0!</v>
      </c>
      <c r="H116" s="48">
        <f t="shared" si="19"/>
        <v>0</v>
      </c>
    </row>
    <row r="117" spans="1:8" ht="15.75" customHeight="1">
      <c r="A117" s="89" t="s">
        <v>39</v>
      </c>
      <c r="B117" s="47" t="s">
        <v>58</v>
      </c>
      <c r="C117" s="48">
        <f t="shared" ref="C117:F118" si="22">SUM(C118)</f>
        <v>167118.56</v>
      </c>
      <c r="D117" s="48">
        <f t="shared" si="11"/>
        <v>22180.444621408187</v>
      </c>
      <c r="E117" s="91">
        <f t="shared" si="22"/>
        <v>12290</v>
      </c>
      <c r="F117" s="48">
        <f t="shared" si="22"/>
        <v>11978.35</v>
      </c>
      <c r="G117" s="48">
        <f t="shared" si="12"/>
        <v>54.004102282236047</v>
      </c>
      <c r="H117" s="48">
        <f t="shared" ref="H117" si="23">SUM(F117/E117)*100</f>
        <v>97.46419853539463</v>
      </c>
    </row>
    <row r="118" spans="1:8" ht="15.75" customHeight="1">
      <c r="A118" s="47" t="s">
        <v>39</v>
      </c>
      <c r="B118" s="47" t="s">
        <v>59</v>
      </c>
      <c r="C118" s="48">
        <f t="shared" si="22"/>
        <v>167118.56</v>
      </c>
      <c r="D118" s="48">
        <f t="shared" si="11"/>
        <v>22180.444621408187</v>
      </c>
      <c r="E118" s="48">
        <f t="shared" si="22"/>
        <v>12290</v>
      </c>
      <c r="F118" s="48">
        <f t="shared" si="22"/>
        <v>11978.35</v>
      </c>
      <c r="G118" s="48">
        <f t="shared" si="12"/>
        <v>54.004102282236047</v>
      </c>
      <c r="H118" s="48">
        <f t="shared" ref="H118:H138" si="24">SUM(F118/E118)*100</f>
        <v>97.46419853539463</v>
      </c>
    </row>
    <row r="119" spans="1:8" ht="15.75" customHeight="1">
      <c r="A119" s="47">
        <v>3</v>
      </c>
      <c r="B119" s="47" t="s">
        <v>5</v>
      </c>
      <c r="C119" s="48">
        <f>SUM(C120+C127+C136)</f>
        <v>167118.56</v>
      </c>
      <c r="D119" s="48">
        <f t="shared" si="11"/>
        <v>22180.444621408187</v>
      </c>
      <c r="E119" s="52">
        <f>SUM(E120+E127+E136)</f>
        <v>12290</v>
      </c>
      <c r="F119" s="48">
        <f>SUM(F120+F127+F136)</f>
        <v>11978.35</v>
      </c>
      <c r="G119" s="48">
        <f t="shared" si="12"/>
        <v>54.004102282236047</v>
      </c>
      <c r="H119" s="48">
        <f t="shared" si="24"/>
        <v>97.46419853539463</v>
      </c>
    </row>
    <row r="120" spans="1:8" ht="15.75" customHeight="1">
      <c r="A120" s="47">
        <v>31</v>
      </c>
      <c r="B120" s="47" t="s">
        <v>66</v>
      </c>
      <c r="C120" s="48">
        <f>SUM(C121+C123)</f>
        <v>116174.15</v>
      </c>
      <c r="D120" s="48">
        <f t="shared" si="11"/>
        <v>15418.959453182028</v>
      </c>
      <c r="E120" s="52">
        <f>SUM(E121+E123)</f>
        <v>7674</v>
      </c>
      <c r="F120" s="48">
        <f>SUM(F121+F123)</f>
        <v>8518.48</v>
      </c>
      <c r="G120" s="48">
        <f t="shared" si="12"/>
        <v>55.246789031811296</v>
      </c>
      <c r="H120" s="48">
        <f t="shared" si="24"/>
        <v>111.00443054469638</v>
      </c>
    </row>
    <row r="121" spans="1:8" ht="15.75" customHeight="1">
      <c r="A121" s="47">
        <v>311</v>
      </c>
      <c r="B121" s="47" t="s">
        <v>67</v>
      </c>
      <c r="C121" s="48">
        <f>SUM(C122)</f>
        <v>101993.34</v>
      </c>
      <c r="D121" s="48">
        <f t="shared" si="11"/>
        <v>13536.842524387816</v>
      </c>
      <c r="E121" s="52">
        <f>SUM(E122)</f>
        <v>6227</v>
      </c>
      <c r="F121" s="48">
        <f>SUM(F122)</f>
        <v>7504.13</v>
      </c>
      <c r="G121" s="48">
        <f t="shared" si="12"/>
        <v>55.434862202767363</v>
      </c>
      <c r="H121" s="48">
        <f t="shared" ref="H121" si="25">SUM(F121/E121)*100</f>
        <v>120.50955516299983</v>
      </c>
    </row>
    <row r="122" spans="1:8" ht="15.75" customHeight="1">
      <c r="A122" s="47">
        <v>3111</v>
      </c>
      <c r="B122" s="47" t="s">
        <v>68</v>
      </c>
      <c r="C122" s="48">
        <v>101993.34</v>
      </c>
      <c r="D122" s="48">
        <f t="shared" si="11"/>
        <v>13536.842524387816</v>
      </c>
      <c r="E122" s="48">
        <v>6227</v>
      </c>
      <c r="F122" s="48">
        <v>7504.13</v>
      </c>
      <c r="G122" s="48">
        <f t="shared" si="12"/>
        <v>55.434862202767363</v>
      </c>
      <c r="H122" s="48">
        <f t="shared" si="24"/>
        <v>120.50955516299983</v>
      </c>
    </row>
    <row r="123" spans="1:8" ht="15.75" customHeight="1">
      <c r="A123" s="47">
        <v>313</v>
      </c>
      <c r="B123" s="47" t="s">
        <v>69</v>
      </c>
      <c r="C123" s="48">
        <f>SUM(C124:C126)</f>
        <v>14180.810000000001</v>
      </c>
      <c r="D123" s="48">
        <f t="shared" si="11"/>
        <v>1882.1169287942134</v>
      </c>
      <c r="E123" s="52">
        <f>SUM(E124:E126)</f>
        <v>1447</v>
      </c>
      <c r="F123" s="59">
        <f>SUM(F124:F126)</f>
        <v>1014.35</v>
      </c>
      <c r="G123" s="48">
        <f t="shared" si="12"/>
        <v>53.894101077441981</v>
      </c>
      <c r="H123" s="48">
        <f t="shared" si="24"/>
        <v>70.100207325501046</v>
      </c>
    </row>
    <row r="124" spans="1:8" ht="15.75" customHeight="1">
      <c r="A124" s="47">
        <v>3131</v>
      </c>
      <c r="B124" s="47" t="s">
        <v>99</v>
      </c>
      <c r="C124" s="48">
        <v>35.840000000000003</v>
      </c>
      <c r="D124" s="48">
        <f t="shared" si="11"/>
        <v>4.7567854535801981</v>
      </c>
      <c r="E124" s="48">
        <v>0</v>
      </c>
      <c r="F124" s="48">
        <v>0</v>
      </c>
      <c r="G124" s="48">
        <f t="shared" si="12"/>
        <v>0</v>
      </c>
      <c r="H124" s="48" t="e">
        <f t="shared" si="24"/>
        <v>#DIV/0!</v>
      </c>
    </row>
    <row r="125" spans="1:8" ht="15.75" customHeight="1">
      <c r="A125" s="47">
        <v>3132</v>
      </c>
      <c r="B125" s="47" t="s">
        <v>70</v>
      </c>
      <c r="C125" s="48">
        <v>12749.59</v>
      </c>
      <c r="D125" s="48">
        <f t="shared" si="11"/>
        <v>1692.1613909350322</v>
      </c>
      <c r="E125" s="48">
        <v>1252</v>
      </c>
      <c r="F125" s="48">
        <v>914.08</v>
      </c>
      <c r="G125" s="48">
        <f t="shared" si="12"/>
        <v>54.018488123931832</v>
      </c>
      <c r="H125" s="48">
        <f t="shared" si="24"/>
        <v>73.009584664536746</v>
      </c>
    </row>
    <row r="126" spans="1:8" ht="15.75" customHeight="1">
      <c r="A126" s="47">
        <v>3133</v>
      </c>
      <c r="B126" s="47" t="s">
        <v>148</v>
      </c>
      <c r="C126" s="48">
        <v>1395.38</v>
      </c>
      <c r="D126" s="48">
        <f t="shared" si="11"/>
        <v>185.19875240560091</v>
      </c>
      <c r="E126" s="48">
        <v>195</v>
      </c>
      <c r="F126" s="48">
        <v>100.27</v>
      </c>
      <c r="G126" s="48">
        <f t="shared" si="12"/>
        <v>54.141833407387232</v>
      </c>
      <c r="H126" s="48">
        <f t="shared" si="24"/>
        <v>51.420512820512819</v>
      </c>
    </row>
    <row r="127" spans="1:8" ht="15.75" customHeight="1">
      <c r="A127" s="47">
        <v>32</v>
      </c>
      <c r="B127" s="47" t="s">
        <v>6</v>
      </c>
      <c r="C127" s="48">
        <f>SUM(C128+C130+C133)</f>
        <v>38401.760000000002</v>
      </c>
      <c r="D127" s="48">
        <f t="shared" si="11"/>
        <v>5096.7894352644498</v>
      </c>
      <c r="E127" s="52">
        <f>SUM(E128+E130+E133)</f>
        <v>3626</v>
      </c>
      <c r="F127" s="48">
        <f>SUM(F128+F130+F133)</f>
        <v>2402.2800000000002</v>
      </c>
      <c r="G127" s="48">
        <f t="shared" si="12"/>
        <v>47.133200822045666</v>
      </c>
      <c r="H127" s="48">
        <f t="shared" ref="H127" si="26">SUM(F127/E127)*100</f>
        <v>66.251516822945405</v>
      </c>
    </row>
    <row r="128" spans="1:8" ht="15.75" customHeight="1">
      <c r="A128" s="47">
        <v>321</v>
      </c>
      <c r="B128" s="47" t="s">
        <v>7</v>
      </c>
      <c r="C128" s="48">
        <f>SUM(C129)</f>
        <v>0</v>
      </c>
      <c r="D128" s="48">
        <f t="shared" si="11"/>
        <v>0</v>
      </c>
      <c r="E128" s="52">
        <f>SUM(E129)</f>
        <v>300</v>
      </c>
      <c r="F128" s="48">
        <f>SUM(F129)</f>
        <v>0</v>
      </c>
      <c r="G128" s="48" t="e">
        <f t="shared" si="12"/>
        <v>#DIV/0!</v>
      </c>
      <c r="H128" s="48">
        <f t="shared" si="24"/>
        <v>0</v>
      </c>
    </row>
    <row r="129" spans="1:8" ht="15.75" customHeight="1">
      <c r="A129" s="47">
        <v>3213</v>
      </c>
      <c r="B129" s="47" t="s">
        <v>11</v>
      </c>
      <c r="C129" s="48">
        <v>0</v>
      </c>
      <c r="D129" s="48">
        <f t="shared" si="11"/>
        <v>0</v>
      </c>
      <c r="E129" s="48">
        <v>300</v>
      </c>
      <c r="F129" s="48">
        <v>0</v>
      </c>
      <c r="G129" s="48" t="e">
        <f t="shared" si="12"/>
        <v>#DIV/0!</v>
      </c>
      <c r="H129" s="48">
        <f t="shared" si="24"/>
        <v>0</v>
      </c>
    </row>
    <row r="130" spans="1:8" ht="15.75" customHeight="1">
      <c r="A130" s="47">
        <v>323</v>
      </c>
      <c r="B130" s="47" t="s">
        <v>16</v>
      </c>
      <c r="C130" s="48">
        <f>SUM(C131:C132)</f>
        <v>4350</v>
      </c>
      <c r="D130" s="48">
        <f t="shared" si="11"/>
        <v>577.34421660362329</v>
      </c>
      <c r="E130" s="52">
        <f>SUM(E131:E132)</f>
        <v>253</v>
      </c>
      <c r="F130" s="48">
        <f>SUM(F131:F132)</f>
        <v>0</v>
      </c>
      <c r="G130" s="48">
        <f t="shared" si="12"/>
        <v>0</v>
      </c>
      <c r="H130" s="48">
        <f t="shared" si="24"/>
        <v>0</v>
      </c>
    </row>
    <row r="131" spans="1:8" ht="15.75" customHeight="1">
      <c r="A131" s="47">
        <v>3232</v>
      </c>
      <c r="B131" s="47" t="s">
        <v>18</v>
      </c>
      <c r="C131" s="48">
        <v>0</v>
      </c>
      <c r="D131" s="48">
        <f t="shared" si="11"/>
        <v>0</v>
      </c>
      <c r="E131" s="48">
        <v>253</v>
      </c>
      <c r="F131" s="48">
        <v>0</v>
      </c>
      <c r="G131" s="48" t="e">
        <f t="shared" si="12"/>
        <v>#DIV/0!</v>
      </c>
      <c r="H131" s="48">
        <f t="shared" si="24"/>
        <v>0</v>
      </c>
    </row>
    <row r="132" spans="1:8" ht="15.75" customHeight="1">
      <c r="A132" s="47">
        <v>3236</v>
      </c>
      <c r="B132" s="47" t="s">
        <v>147</v>
      </c>
      <c r="C132" s="48">
        <v>4350</v>
      </c>
      <c r="D132" s="48">
        <f t="shared" si="11"/>
        <v>577.34421660362329</v>
      </c>
      <c r="E132" s="48">
        <v>0</v>
      </c>
      <c r="F132" s="48">
        <v>0</v>
      </c>
      <c r="G132" s="48">
        <f t="shared" si="12"/>
        <v>0</v>
      </c>
      <c r="H132" s="48" t="e">
        <f t="shared" si="24"/>
        <v>#DIV/0!</v>
      </c>
    </row>
    <row r="133" spans="1:8" ht="15.75" customHeight="1">
      <c r="A133" s="47">
        <v>329</v>
      </c>
      <c r="B133" s="47" t="s">
        <v>23</v>
      </c>
      <c r="C133" s="48">
        <f>SUM(C134:C135)</f>
        <v>34051.760000000002</v>
      </c>
      <c r="D133" s="48">
        <f t="shared" si="11"/>
        <v>4519.4452186608269</v>
      </c>
      <c r="E133" s="52">
        <f>SUM(E134:E135)</f>
        <v>3073</v>
      </c>
      <c r="F133" s="48">
        <f>SUM(F134:F135)</f>
        <v>2402.2800000000002</v>
      </c>
      <c r="G133" s="48">
        <f t="shared" si="12"/>
        <v>53.154311730142588</v>
      </c>
      <c r="H133" s="48">
        <f t="shared" si="24"/>
        <v>78.1737715587374</v>
      </c>
    </row>
    <row r="134" spans="1:8" ht="15.75" customHeight="1">
      <c r="A134" s="47">
        <v>3295</v>
      </c>
      <c r="B134" s="47" t="s">
        <v>26</v>
      </c>
      <c r="C134" s="48">
        <v>2426.7600000000002</v>
      </c>
      <c r="D134" s="48">
        <f t="shared" ref="D134:D197" si="27">SUM(C134/7.5345)</f>
        <v>322.08640254827793</v>
      </c>
      <c r="E134" s="48">
        <v>376</v>
      </c>
      <c r="F134" s="48">
        <v>99.55</v>
      </c>
      <c r="G134" s="48">
        <f t="shared" ref="G134:G197" si="28">SUM(F134/D134)*100</f>
        <v>30.907855535776097</v>
      </c>
      <c r="H134" s="48">
        <f t="shared" si="24"/>
        <v>26.476063829787233</v>
      </c>
    </row>
    <row r="135" spans="1:8" ht="15.75" customHeight="1">
      <c r="A135" s="47">
        <v>3296</v>
      </c>
      <c r="B135" s="47" t="s">
        <v>146</v>
      </c>
      <c r="C135" s="48">
        <v>31625</v>
      </c>
      <c r="D135" s="48">
        <f t="shared" si="27"/>
        <v>4197.358816112549</v>
      </c>
      <c r="E135" s="48">
        <v>2697</v>
      </c>
      <c r="F135" s="48">
        <v>2302.73</v>
      </c>
      <c r="G135" s="48">
        <f t="shared" si="28"/>
        <v>54.861404537549404</v>
      </c>
      <c r="H135" s="48">
        <f t="shared" si="24"/>
        <v>85.381164256581386</v>
      </c>
    </row>
    <row r="136" spans="1:8" ht="15.75" customHeight="1">
      <c r="A136" s="47">
        <v>34</v>
      </c>
      <c r="B136" s="47" t="s">
        <v>27</v>
      </c>
      <c r="C136" s="48">
        <f t="shared" ref="C136:F137" si="29">SUM(C137)</f>
        <v>12542.65</v>
      </c>
      <c r="D136" s="48">
        <f t="shared" si="27"/>
        <v>1664.6957329617094</v>
      </c>
      <c r="E136" s="52">
        <f t="shared" si="29"/>
        <v>990</v>
      </c>
      <c r="F136" s="48">
        <f t="shared" si="29"/>
        <v>1057.5899999999999</v>
      </c>
      <c r="G136" s="48">
        <f t="shared" si="28"/>
        <v>63.530528676156948</v>
      </c>
      <c r="H136" s="48">
        <f t="shared" si="24"/>
        <v>106.82727272727273</v>
      </c>
    </row>
    <row r="137" spans="1:8" ht="15.75" customHeight="1">
      <c r="A137" s="58">
        <v>343</v>
      </c>
      <c r="B137" s="47" t="s">
        <v>28</v>
      </c>
      <c r="C137" s="48">
        <f t="shared" si="29"/>
        <v>12542.65</v>
      </c>
      <c r="D137" s="48">
        <f t="shared" si="27"/>
        <v>1664.6957329617094</v>
      </c>
      <c r="E137" s="52">
        <f t="shared" si="29"/>
        <v>990</v>
      </c>
      <c r="F137" s="48">
        <f t="shared" si="29"/>
        <v>1057.5899999999999</v>
      </c>
      <c r="G137" s="48">
        <f t="shared" si="28"/>
        <v>63.530528676156948</v>
      </c>
      <c r="H137" s="48">
        <f t="shared" si="24"/>
        <v>106.82727272727273</v>
      </c>
    </row>
    <row r="138" spans="1:8" ht="15.75" customHeight="1">
      <c r="A138" s="47">
        <v>3433</v>
      </c>
      <c r="B138" s="47" t="s">
        <v>145</v>
      </c>
      <c r="C138" s="48">
        <v>12542.65</v>
      </c>
      <c r="D138" s="48">
        <f t="shared" si="27"/>
        <v>1664.6957329617094</v>
      </c>
      <c r="E138" s="48">
        <v>990</v>
      </c>
      <c r="F138" s="48">
        <v>1057.5899999999999</v>
      </c>
      <c r="G138" s="48">
        <f t="shared" si="28"/>
        <v>63.530528676156948</v>
      </c>
      <c r="H138" s="48">
        <f t="shared" si="24"/>
        <v>106.82727272727273</v>
      </c>
    </row>
    <row r="139" spans="1:8" ht="15" customHeight="1">
      <c r="A139" s="89" t="s">
        <v>2</v>
      </c>
      <c r="B139" s="47" t="s">
        <v>76</v>
      </c>
      <c r="C139" s="48">
        <f t="shared" ref="C139:F145" si="30">SUM(C140)</f>
        <v>49611.06</v>
      </c>
      <c r="D139" s="48">
        <f t="shared" si="27"/>
        <v>6584.5192116265171</v>
      </c>
      <c r="E139" s="48">
        <f t="shared" si="30"/>
        <v>14000</v>
      </c>
      <c r="F139" s="48">
        <f t="shared" si="30"/>
        <v>16767.78</v>
      </c>
      <c r="G139" s="48">
        <f t="shared" si="28"/>
        <v>254.65458389721971</v>
      </c>
      <c r="H139" s="48">
        <f t="shared" si="19"/>
        <v>119.76985714285713</v>
      </c>
    </row>
    <row r="140" spans="1:8" ht="30" customHeight="1">
      <c r="A140" s="60" t="s">
        <v>37</v>
      </c>
      <c r="B140" s="47" t="s">
        <v>77</v>
      </c>
      <c r="C140" s="51">
        <f t="shared" si="30"/>
        <v>49611.06</v>
      </c>
      <c r="D140" s="48">
        <f t="shared" si="27"/>
        <v>6584.5192116265171</v>
      </c>
      <c r="E140" s="90">
        <f t="shared" si="30"/>
        <v>14000</v>
      </c>
      <c r="F140" s="51">
        <f t="shared" si="30"/>
        <v>16767.78</v>
      </c>
      <c r="G140" s="48">
        <f t="shared" si="28"/>
        <v>254.65458389721971</v>
      </c>
      <c r="H140" s="48">
        <f t="shared" si="19"/>
        <v>119.76985714285713</v>
      </c>
    </row>
    <row r="141" spans="1:8">
      <c r="A141" s="47" t="s">
        <v>39</v>
      </c>
      <c r="B141" s="47" t="s">
        <v>58</v>
      </c>
      <c r="C141" s="48">
        <f t="shared" si="30"/>
        <v>49611.06</v>
      </c>
      <c r="D141" s="48">
        <f t="shared" si="27"/>
        <v>6584.5192116265171</v>
      </c>
      <c r="E141" s="48">
        <f t="shared" si="30"/>
        <v>14000</v>
      </c>
      <c r="F141" s="48">
        <f t="shared" si="30"/>
        <v>16767.78</v>
      </c>
      <c r="G141" s="48">
        <f t="shared" si="28"/>
        <v>254.65458389721971</v>
      </c>
      <c r="H141" s="48">
        <f t="shared" si="19"/>
        <v>119.76985714285713</v>
      </c>
    </row>
    <row r="142" spans="1:8" ht="15.75" customHeight="1">
      <c r="A142" s="47" t="s">
        <v>39</v>
      </c>
      <c r="B142" s="47" t="s">
        <v>59</v>
      </c>
      <c r="C142" s="48">
        <f t="shared" si="30"/>
        <v>49611.06</v>
      </c>
      <c r="D142" s="48">
        <f t="shared" si="27"/>
        <v>6584.5192116265171</v>
      </c>
      <c r="E142" s="48">
        <f t="shared" si="30"/>
        <v>14000</v>
      </c>
      <c r="F142" s="48">
        <f t="shared" si="30"/>
        <v>16767.78</v>
      </c>
      <c r="G142" s="48">
        <f t="shared" si="28"/>
        <v>254.65458389721971</v>
      </c>
      <c r="H142" s="48">
        <f t="shared" si="19"/>
        <v>119.76985714285713</v>
      </c>
    </row>
    <row r="143" spans="1:8" ht="15.75" customHeight="1">
      <c r="A143" s="47">
        <v>3</v>
      </c>
      <c r="B143" s="47" t="s">
        <v>5</v>
      </c>
      <c r="C143" s="48">
        <f t="shared" si="30"/>
        <v>49611.06</v>
      </c>
      <c r="D143" s="48">
        <f t="shared" si="27"/>
        <v>6584.5192116265171</v>
      </c>
      <c r="E143" s="52">
        <f t="shared" si="30"/>
        <v>14000</v>
      </c>
      <c r="F143" s="48">
        <f t="shared" si="30"/>
        <v>16767.78</v>
      </c>
      <c r="G143" s="48">
        <f t="shared" si="28"/>
        <v>254.65458389721971</v>
      </c>
      <c r="H143" s="48">
        <f t="shared" si="19"/>
        <v>119.76985714285713</v>
      </c>
    </row>
    <row r="144" spans="1:8" ht="31.5">
      <c r="A144" s="50">
        <v>37</v>
      </c>
      <c r="B144" s="50" t="s">
        <v>73</v>
      </c>
      <c r="C144" s="51">
        <f t="shared" si="30"/>
        <v>49611.06</v>
      </c>
      <c r="D144" s="48">
        <f t="shared" si="27"/>
        <v>6584.5192116265171</v>
      </c>
      <c r="E144" s="53">
        <f t="shared" si="30"/>
        <v>14000</v>
      </c>
      <c r="F144" s="51">
        <f t="shared" si="30"/>
        <v>16767.78</v>
      </c>
      <c r="G144" s="48">
        <f t="shared" si="28"/>
        <v>254.65458389721971</v>
      </c>
      <c r="H144" s="48">
        <f t="shared" si="19"/>
        <v>119.76985714285713</v>
      </c>
    </row>
    <row r="145" spans="1:8" ht="15.75" customHeight="1">
      <c r="A145" s="50">
        <v>372</v>
      </c>
      <c r="B145" s="50" t="s">
        <v>78</v>
      </c>
      <c r="C145" s="51">
        <f t="shared" si="30"/>
        <v>49611.06</v>
      </c>
      <c r="D145" s="48">
        <f t="shared" si="27"/>
        <v>6584.5192116265171</v>
      </c>
      <c r="E145" s="53">
        <f t="shared" si="30"/>
        <v>14000</v>
      </c>
      <c r="F145" s="51">
        <f t="shared" si="30"/>
        <v>16767.78</v>
      </c>
      <c r="G145" s="48">
        <f t="shared" si="28"/>
        <v>254.65458389721971</v>
      </c>
      <c r="H145" s="48">
        <f t="shared" si="19"/>
        <v>119.76985714285713</v>
      </c>
    </row>
    <row r="146" spans="1:8">
      <c r="A146" s="50">
        <v>3721</v>
      </c>
      <c r="B146" s="50" t="s">
        <v>74</v>
      </c>
      <c r="C146" s="51">
        <v>49611.06</v>
      </c>
      <c r="D146" s="48">
        <f t="shared" si="27"/>
        <v>6584.5192116265171</v>
      </c>
      <c r="E146" s="51">
        <v>14000</v>
      </c>
      <c r="F146" s="51">
        <v>16767.78</v>
      </c>
      <c r="G146" s="48">
        <f t="shared" si="28"/>
        <v>254.65458389721971</v>
      </c>
      <c r="H146" s="48">
        <f t="shared" si="19"/>
        <v>119.76985714285713</v>
      </c>
    </row>
    <row r="147" spans="1:8" ht="31.5">
      <c r="A147" s="88" t="s">
        <v>143</v>
      </c>
      <c r="B147" s="47" t="s">
        <v>190</v>
      </c>
      <c r="C147" s="48">
        <f t="shared" ref="C147:F148" si="31">SUM(C148)</f>
        <v>66906.13</v>
      </c>
      <c r="D147" s="48">
        <f t="shared" si="27"/>
        <v>8879.9694737540649</v>
      </c>
      <c r="E147" s="48">
        <f t="shared" si="31"/>
        <v>12905</v>
      </c>
      <c r="F147" s="48">
        <f t="shared" si="31"/>
        <v>5761.29</v>
      </c>
      <c r="G147" s="48">
        <f t="shared" si="28"/>
        <v>64.87961492467133</v>
      </c>
      <c r="H147" s="48">
        <f t="shared" si="19"/>
        <v>44.643858969391708</v>
      </c>
    </row>
    <row r="148" spans="1:8" ht="47.25">
      <c r="A148" s="50" t="s">
        <v>37</v>
      </c>
      <c r="B148" s="47" t="s">
        <v>77</v>
      </c>
      <c r="C148" s="51">
        <f t="shared" si="31"/>
        <v>66906.13</v>
      </c>
      <c r="D148" s="48">
        <f t="shared" si="27"/>
        <v>8879.9694737540649</v>
      </c>
      <c r="E148" s="90">
        <f t="shared" si="31"/>
        <v>12905</v>
      </c>
      <c r="F148" s="51">
        <f>SUM(F149)</f>
        <v>5761.29</v>
      </c>
      <c r="G148" s="48">
        <f t="shared" si="28"/>
        <v>64.87961492467133</v>
      </c>
      <c r="H148" s="48">
        <f t="shared" ref="H148:H229" si="32">SUM(F148/E148)*100</f>
        <v>44.643858969391708</v>
      </c>
    </row>
    <row r="149" spans="1:8">
      <c r="A149" s="58" t="s">
        <v>39</v>
      </c>
      <c r="B149" s="47" t="s">
        <v>64</v>
      </c>
      <c r="C149" s="48">
        <f t="shared" ref="C149:F150" si="33">SUM(C150)</f>
        <v>66906.13</v>
      </c>
      <c r="D149" s="48">
        <f t="shared" si="27"/>
        <v>8879.9694737540649</v>
      </c>
      <c r="E149" s="48">
        <f t="shared" si="33"/>
        <v>12905</v>
      </c>
      <c r="F149" s="48">
        <f t="shared" si="33"/>
        <v>5761.29</v>
      </c>
      <c r="G149" s="48">
        <f t="shared" si="28"/>
        <v>64.87961492467133</v>
      </c>
      <c r="H149" s="48">
        <f t="shared" si="32"/>
        <v>44.643858969391708</v>
      </c>
    </row>
    <row r="150" spans="1:8" ht="15.75" customHeight="1">
      <c r="A150" s="47" t="s">
        <v>39</v>
      </c>
      <c r="B150" s="47" t="s">
        <v>65</v>
      </c>
      <c r="C150" s="48">
        <f t="shared" si="33"/>
        <v>66906.13</v>
      </c>
      <c r="D150" s="48">
        <f t="shared" si="27"/>
        <v>8879.9694737540649</v>
      </c>
      <c r="E150" s="48">
        <f t="shared" si="33"/>
        <v>12905</v>
      </c>
      <c r="F150" s="48">
        <f t="shared" si="33"/>
        <v>5761.29</v>
      </c>
      <c r="G150" s="48">
        <f t="shared" si="28"/>
        <v>64.87961492467133</v>
      </c>
      <c r="H150" s="48">
        <f t="shared" si="32"/>
        <v>44.643858969391708</v>
      </c>
    </row>
    <row r="151" spans="1:8" ht="15" customHeight="1">
      <c r="A151" s="47">
        <v>3</v>
      </c>
      <c r="B151" s="47" t="s">
        <v>5</v>
      </c>
      <c r="C151" s="48">
        <f>SUM(C152+C159)</f>
        <v>66906.13</v>
      </c>
      <c r="D151" s="48">
        <f t="shared" si="27"/>
        <v>8879.9694737540649</v>
      </c>
      <c r="E151" s="52">
        <f>SUM(E152+E159)</f>
        <v>12905</v>
      </c>
      <c r="F151" s="48">
        <f>SUM(F152+F159)</f>
        <v>5761.29</v>
      </c>
      <c r="G151" s="48">
        <f t="shared" si="28"/>
        <v>64.87961492467133</v>
      </c>
      <c r="H151" s="48">
        <f t="shared" si="32"/>
        <v>44.643858969391708</v>
      </c>
    </row>
    <row r="152" spans="1:8" ht="15" customHeight="1">
      <c r="A152" s="47">
        <v>31</v>
      </c>
      <c r="B152" s="47" t="s">
        <v>66</v>
      </c>
      <c r="C152" s="48">
        <f>SUM(C153+C157)</f>
        <v>58723.840000000004</v>
      </c>
      <c r="D152" s="48">
        <f t="shared" si="27"/>
        <v>7793.9929656911545</v>
      </c>
      <c r="E152" s="52">
        <f>SUM(E153+E155+E157)</f>
        <v>11347</v>
      </c>
      <c r="F152" s="48">
        <f>SUM(F153+F155+F157)</f>
        <v>4834.83</v>
      </c>
      <c r="G152" s="48">
        <f t="shared" si="28"/>
        <v>62.032773461340398</v>
      </c>
      <c r="H152" s="48">
        <f t="shared" si="32"/>
        <v>42.608883405305363</v>
      </c>
    </row>
    <row r="153" spans="1:8" ht="15" customHeight="1">
      <c r="A153" s="47">
        <v>311</v>
      </c>
      <c r="B153" s="47" t="s">
        <v>67</v>
      </c>
      <c r="C153" s="48">
        <f>SUM(C154)</f>
        <v>50406.720000000001</v>
      </c>
      <c r="D153" s="48">
        <f t="shared" si="27"/>
        <v>6690.1214413696989</v>
      </c>
      <c r="E153" s="52">
        <f>SUM(E154)</f>
        <v>8418</v>
      </c>
      <c r="F153" s="48">
        <f>SUM(F154)</f>
        <v>3215.64</v>
      </c>
      <c r="G153" s="48">
        <f t="shared" si="28"/>
        <v>48.065495195878647</v>
      </c>
      <c r="H153" s="48">
        <f t="shared" si="32"/>
        <v>38.199572344975053</v>
      </c>
    </row>
    <row r="154" spans="1:8" ht="15" customHeight="1">
      <c r="A154" s="47">
        <v>3111</v>
      </c>
      <c r="B154" s="47" t="s">
        <v>68</v>
      </c>
      <c r="C154" s="48">
        <v>50406.720000000001</v>
      </c>
      <c r="D154" s="48">
        <f t="shared" si="27"/>
        <v>6690.1214413696989</v>
      </c>
      <c r="E154" s="48">
        <v>8418</v>
      </c>
      <c r="F154" s="48">
        <v>3215.64</v>
      </c>
      <c r="G154" s="48">
        <f t="shared" si="28"/>
        <v>48.065495195878647</v>
      </c>
      <c r="H154" s="48">
        <f t="shared" si="32"/>
        <v>38.199572344975053</v>
      </c>
    </row>
    <row r="155" spans="1:8" ht="15" customHeight="1">
      <c r="A155" s="47">
        <v>312</v>
      </c>
      <c r="B155" s="47" t="s">
        <v>89</v>
      </c>
      <c r="C155" s="49">
        <f t="shared" ref="C155:F155" si="34">SUM(C156)</f>
        <v>5000</v>
      </c>
      <c r="D155" s="48">
        <f t="shared" si="27"/>
        <v>663.61404207313024</v>
      </c>
      <c r="E155" s="52">
        <f t="shared" si="34"/>
        <v>1540</v>
      </c>
      <c r="F155" s="48">
        <f t="shared" si="34"/>
        <v>1088.5999999999999</v>
      </c>
      <c r="G155" s="48">
        <f t="shared" si="28"/>
        <v>164.041134</v>
      </c>
      <c r="H155" s="48">
        <f t="shared" ref="H155:H156" si="35">SUM(F155/E155)*100</f>
        <v>70.688311688311671</v>
      </c>
    </row>
    <row r="156" spans="1:8" ht="15" customHeight="1">
      <c r="A156" s="47">
        <v>3121</v>
      </c>
      <c r="B156" s="47" t="s">
        <v>89</v>
      </c>
      <c r="C156" s="48">
        <v>5000</v>
      </c>
      <c r="D156" s="48">
        <f t="shared" si="27"/>
        <v>663.61404207313024</v>
      </c>
      <c r="E156" s="48">
        <v>1540</v>
      </c>
      <c r="F156" s="48">
        <v>1088.5999999999999</v>
      </c>
      <c r="G156" s="48">
        <f t="shared" si="28"/>
        <v>164.041134</v>
      </c>
      <c r="H156" s="48">
        <f t="shared" si="35"/>
        <v>70.688311688311671</v>
      </c>
    </row>
    <row r="157" spans="1:8" ht="15" customHeight="1">
      <c r="A157" s="47">
        <v>313</v>
      </c>
      <c r="B157" s="47" t="s">
        <v>69</v>
      </c>
      <c r="C157" s="48">
        <f>SUM(C158)</f>
        <v>8317.1200000000008</v>
      </c>
      <c r="D157" s="48">
        <f t="shared" si="27"/>
        <v>1103.8715243214547</v>
      </c>
      <c r="E157" s="52">
        <f>SUM(E158)</f>
        <v>1389</v>
      </c>
      <c r="F157" s="48">
        <f>SUM(F158)</f>
        <v>530.59</v>
      </c>
      <c r="G157" s="48">
        <f t="shared" si="28"/>
        <v>48.0662820182948</v>
      </c>
      <c r="H157" s="48">
        <f t="shared" si="32"/>
        <v>38.199424046076317</v>
      </c>
    </row>
    <row r="158" spans="1:8" ht="15.75" customHeight="1">
      <c r="A158" s="47">
        <v>3132</v>
      </c>
      <c r="B158" s="47" t="s">
        <v>70</v>
      </c>
      <c r="C158" s="48">
        <v>8317.1200000000008</v>
      </c>
      <c r="D158" s="48">
        <f t="shared" si="27"/>
        <v>1103.8715243214547</v>
      </c>
      <c r="E158" s="48">
        <v>1389</v>
      </c>
      <c r="F158" s="48">
        <v>530.59</v>
      </c>
      <c r="G158" s="48">
        <f t="shared" si="28"/>
        <v>48.0662820182948</v>
      </c>
      <c r="H158" s="48">
        <f t="shared" si="32"/>
        <v>38.199424046076317</v>
      </c>
    </row>
    <row r="159" spans="1:8" ht="15" customHeight="1">
      <c r="A159" s="47">
        <v>32</v>
      </c>
      <c r="B159" s="47" t="s">
        <v>6</v>
      </c>
      <c r="C159" s="48">
        <f t="shared" ref="C159:F160" si="36">SUM(C160)</f>
        <v>8182.29</v>
      </c>
      <c r="D159" s="48">
        <f t="shared" si="27"/>
        <v>1085.9765080629106</v>
      </c>
      <c r="E159" s="52">
        <f t="shared" si="36"/>
        <v>1558</v>
      </c>
      <c r="F159" s="48">
        <f t="shared" si="36"/>
        <v>926.46</v>
      </c>
      <c r="G159" s="48">
        <f t="shared" si="28"/>
        <v>85.311237685293477</v>
      </c>
      <c r="H159" s="48">
        <f t="shared" si="32"/>
        <v>59.464698331193844</v>
      </c>
    </row>
    <row r="160" spans="1:8" ht="15" customHeight="1">
      <c r="A160" s="47">
        <v>321</v>
      </c>
      <c r="B160" s="47" t="s">
        <v>7</v>
      </c>
      <c r="C160" s="48">
        <f t="shared" si="36"/>
        <v>8182.29</v>
      </c>
      <c r="D160" s="48">
        <f t="shared" si="27"/>
        <v>1085.9765080629106</v>
      </c>
      <c r="E160" s="52">
        <f t="shared" si="36"/>
        <v>1558</v>
      </c>
      <c r="F160" s="48">
        <f t="shared" si="36"/>
        <v>926.46</v>
      </c>
      <c r="G160" s="48">
        <f t="shared" si="28"/>
        <v>85.311237685293477</v>
      </c>
      <c r="H160" s="48">
        <f t="shared" si="32"/>
        <v>59.464698331193844</v>
      </c>
    </row>
    <row r="161" spans="1:8" ht="15" customHeight="1">
      <c r="A161" s="47">
        <v>3212</v>
      </c>
      <c r="B161" s="50" t="s">
        <v>10</v>
      </c>
      <c r="C161" s="48">
        <v>8182.29</v>
      </c>
      <c r="D161" s="48">
        <f t="shared" si="27"/>
        <v>1085.9765080629106</v>
      </c>
      <c r="E161" s="48">
        <v>1558</v>
      </c>
      <c r="F161" s="48">
        <v>926.46</v>
      </c>
      <c r="G161" s="48">
        <f t="shared" si="28"/>
        <v>85.311237685293477</v>
      </c>
      <c r="H161" s="48">
        <f t="shared" si="32"/>
        <v>59.464698331193844</v>
      </c>
    </row>
    <row r="162" spans="1:8" ht="35.1" customHeight="1">
      <c r="A162" s="88" t="s">
        <v>143</v>
      </c>
      <c r="B162" s="50" t="s">
        <v>193</v>
      </c>
      <c r="C162" s="48">
        <f t="shared" ref="C162:F163" si="37">SUM(C163)</f>
        <v>71906.13</v>
      </c>
      <c r="D162" s="48">
        <f t="shared" si="27"/>
        <v>9543.5835158271948</v>
      </c>
      <c r="E162" s="91">
        <f t="shared" si="37"/>
        <v>0</v>
      </c>
      <c r="F162" s="48">
        <f t="shared" si="37"/>
        <v>0</v>
      </c>
      <c r="G162" s="48">
        <f t="shared" si="28"/>
        <v>0</v>
      </c>
      <c r="H162" s="48" t="e">
        <f t="shared" si="32"/>
        <v>#DIV/0!</v>
      </c>
    </row>
    <row r="163" spans="1:8" ht="45" customHeight="1">
      <c r="A163" s="50" t="s">
        <v>37</v>
      </c>
      <c r="B163" s="47" t="s">
        <v>160</v>
      </c>
      <c r="C163" s="51">
        <f t="shared" si="37"/>
        <v>71906.13</v>
      </c>
      <c r="D163" s="48">
        <f t="shared" si="27"/>
        <v>9543.5835158271948</v>
      </c>
      <c r="E163" s="51">
        <f t="shared" si="37"/>
        <v>0</v>
      </c>
      <c r="F163" s="51">
        <f t="shared" si="37"/>
        <v>0</v>
      </c>
      <c r="G163" s="48">
        <f t="shared" si="28"/>
        <v>0</v>
      </c>
      <c r="H163" s="48" t="e">
        <f t="shared" ref="H163" si="38">SUM(F163/E163)*100</f>
        <v>#DIV/0!</v>
      </c>
    </row>
    <row r="164" spans="1:8">
      <c r="A164" s="47" t="s">
        <v>39</v>
      </c>
      <c r="B164" s="47" t="s">
        <v>144</v>
      </c>
      <c r="C164" s="48">
        <f t="shared" ref="C164:F165" si="39">SUM(C165)</f>
        <v>71906.13</v>
      </c>
      <c r="D164" s="48">
        <f t="shared" si="27"/>
        <v>9543.5835158271948</v>
      </c>
      <c r="E164" s="48">
        <f t="shared" si="39"/>
        <v>0</v>
      </c>
      <c r="F164" s="48">
        <f t="shared" si="39"/>
        <v>0</v>
      </c>
      <c r="G164" s="48">
        <f t="shared" si="28"/>
        <v>0</v>
      </c>
      <c r="H164" s="48" t="e">
        <f t="shared" si="32"/>
        <v>#DIV/0!</v>
      </c>
    </row>
    <row r="165" spans="1:8" ht="15" customHeight="1">
      <c r="A165" s="47" t="s">
        <v>39</v>
      </c>
      <c r="B165" s="47" t="s">
        <v>65</v>
      </c>
      <c r="C165" s="48">
        <f t="shared" si="39"/>
        <v>71906.13</v>
      </c>
      <c r="D165" s="48">
        <f t="shared" si="27"/>
        <v>9543.5835158271948</v>
      </c>
      <c r="E165" s="48">
        <f t="shared" si="39"/>
        <v>0</v>
      </c>
      <c r="F165" s="48">
        <f t="shared" si="39"/>
        <v>0</v>
      </c>
      <c r="G165" s="48">
        <f t="shared" si="28"/>
        <v>0</v>
      </c>
      <c r="H165" s="48" t="e">
        <f t="shared" si="32"/>
        <v>#DIV/0!</v>
      </c>
    </row>
    <row r="166" spans="1:8" ht="15" customHeight="1">
      <c r="A166" s="47">
        <v>3</v>
      </c>
      <c r="B166" s="47" t="s">
        <v>5</v>
      </c>
      <c r="C166" s="48">
        <f>SUM(C167+C174)</f>
        <v>71906.13</v>
      </c>
      <c r="D166" s="48">
        <f t="shared" si="27"/>
        <v>9543.5835158271948</v>
      </c>
      <c r="E166" s="52">
        <f>SUM(E167+E174)</f>
        <v>0</v>
      </c>
      <c r="F166" s="48">
        <f>SUM(F167+F174)</f>
        <v>0</v>
      </c>
      <c r="G166" s="48">
        <f t="shared" si="28"/>
        <v>0</v>
      </c>
      <c r="H166" s="48" t="e">
        <f t="shared" si="32"/>
        <v>#DIV/0!</v>
      </c>
    </row>
    <row r="167" spans="1:8" ht="15" customHeight="1">
      <c r="A167" s="47">
        <v>31</v>
      </c>
      <c r="B167" s="47" t="s">
        <v>66</v>
      </c>
      <c r="C167" s="48">
        <f>SUM(C168+C170+C172)</f>
        <v>63723.840000000004</v>
      </c>
      <c r="D167" s="48">
        <f t="shared" si="27"/>
        <v>8457.6070077642835</v>
      </c>
      <c r="E167" s="52">
        <f>SUM(E168+E170+E172)</f>
        <v>0</v>
      </c>
      <c r="F167" s="48">
        <f>SUM(F168+F170+F172)</f>
        <v>0</v>
      </c>
      <c r="G167" s="48">
        <f t="shared" si="28"/>
        <v>0</v>
      </c>
      <c r="H167" s="48" t="e">
        <f t="shared" si="32"/>
        <v>#DIV/0!</v>
      </c>
    </row>
    <row r="168" spans="1:8" ht="15.75" customHeight="1">
      <c r="A168" s="47">
        <v>311</v>
      </c>
      <c r="B168" s="47" t="s">
        <v>67</v>
      </c>
      <c r="C168" s="48">
        <f>SUM(C169)</f>
        <v>50406.720000000001</v>
      </c>
      <c r="D168" s="48">
        <f t="shared" si="27"/>
        <v>6690.1214413696989</v>
      </c>
      <c r="E168" s="52">
        <f>SUM(E169)</f>
        <v>0</v>
      </c>
      <c r="F168" s="48">
        <f>SUM(F169)</f>
        <v>0</v>
      </c>
      <c r="G168" s="48">
        <f t="shared" si="28"/>
        <v>0</v>
      </c>
      <c r="H168" s="48" t="e">
        <f t="shared" si="32"/>
        <v>#DIV/0!</v>
      </c>
    </row>
    <row r="169" spans="1:8" ht="15.75" customHeight="1">
      <c r="A169" s="47">
        <v>3111</v>
      </c>
      <c r="B169" s="47" t="s">
        <v>68</v>
      </c>
      <c r="C169" s="48">
        <v>50406.720000000001</v>
      </c>
      <c r="D169" s="48">
        <f t="shared" si="27"/>
        <v>6690.1214413696989</v>
      </c>
      <c r="E169" s="48"/>
      <c r="F169" s="48">
        <v>0</v>
      </c>
      <c r="G169" s="48">
        <f t="shared" si="28"/>
        <v>0</v>
      </c>
      <c r="H169" s="48" t="e">
        <f t="shared" si="32"/>
        <v>#DIV/0!</v>
      </c>
    </row>
    <row r="170" spans="1:8" ht="15.75" customHeight="1">
      <c r="A170" s="47">
        <v>312</v>
      </c>
      <c r="B170" s="47" t="s">
        <v>89</v>
      </c>
      <c r="C170" s="48">
        <f>SUM(C171)</f>
        <v>5000</v>
      </c>
      <c r="D170" s="48">
        <f t="shared" si="27"/>
        <v>663.61404207313024</v>
      </c>
      <c r="E170" s="52">
        <f>SUM(E171)</f>
        <v>0</v>
      </c>
      <c r="F170" s="48">
        <f>SUM(F171)</f>
        <v>0</v>
      </c>
      <c r="G170" s="48">
        <f t="shared" si="28"/>
        <v>0</v>
      </c>
      <c r="H170" s="48" t="e">
        <f t="shared" si="32"/>
        <v>#DIV/0!</v>
      </c>
    </row>
    <row r="171" spans="1:8" ht="15.75" customHeight="1">
      <c r="A171" s="47">
        <v>3121</v>
      </c>
      <c r="B171" s="47" t="s">
        <v>89</v>
      </c>
      <c r="C171" s="48">
        <v>5000</v>
      </c>
      <c r="D171" s="48">
        <f t="shared" si="27"/>
        <v>663.61404207313024</v>
      </c>
      <c r="E171" s="48"/>
      <c r="F171" s="48">
        <v>0</v>
      </c>
      <c r="G171" s="48">
        <f t="shared" si="28"/>
        <v>0</v>
      </c>
      <c r="H171" s="48" t="e">
        <f t="shared" si="32"/>
        <v>#DIV/0!</v>
      </c>
    </row>
    <row r="172" spans="1:8" ht="15.75" customHeight="1">
      <c r="A172" s="47">
        <v>313</v>
      </c>
      <c r="B172" s="47" t="s">
        <v>69</v>
      </c>
      <c r="C172" s="48">
        <f>SUM(C173)</f>
        <v>8317.1200000000008</v>
      </c>
      <c r="D172" s="48">
        <f t="shared" si="27"/>
        <v>1103.8715243214547</v>
      </c>
      <c r="E172" s="52">
        <f>SUM(E173)</f>
        <v>0</v>
      </c>
      <c r="F172" s="48">
        <f>SUM(F173)</f>
        <v>0</v>
      </c>
      <c r="G172" s="48">
        <f t="shared" si="28"/>
        <v>0</v>
      </c>
      <c r="H172" s="48" t="e">
        <f t="shared" si="32"/>
        <v>#DIV/0!</v>
      </c>
    </row>
    <row r="173" spans="1:8" ht="15.75" customHeight="1">
      <c r="A173" s="47">
        <v>3132</v>
      </c>
      <c r="B173" s="47" t="s">
        <v>70</v>
      </c>
      <c r="C173" s="48">
        <v>8317.1200000000008</v>
      </c>
      <c r="D173" s="48">
        <f t="shared" si="27"/>
        <v>1103.8715243214547</v>
      </c>
      <c r="E173" s="48"/>
      <c r="F173" s="48">
        <v>0</v>
      </c>
      <c r="G173" s="48">
        <f t="shared" si="28"/>
        <v>0</v>
      </c>
      <c r="H173" s="48" t="e">
        <f t="shared" si="32"/>
        <v>#DIV/0!</v>
      </c>
    </row>
    <row r="174" spans="1:8" ht="15.75" customHeight="1">
      <c r="A174" s="47">
        <v>32</v>
      </c>
      <c r="B174" s="47" t="s">
        <v>6</v>
      </c>
      <c r="C174" s="48">
        <f t="shared" ref="C174:F175" si="40">SUM(C175)</f>
        <v>8182.29</v>
      </c>
      <c r="D174" s="48">
        <f t="shared" si="27"/>
        <v>1085.9765080629106</v>
      </c>
      <c r="E174" s="48">
        <f t="shared" si="40"/>
        <v>0</v>
      </c>
      <c r="F174" s="48">
        <f t="shared" si="40"/>
        <v>0</v>
      </c>
      <c r="G174" s="48">
        <f t="shared" si="28"/>
        <v>0</v>
      </c>
      <c r="H174" s="48" t="e">
        <f t="shared" si="32"/>
        <v>#DIV/0!</v>
      </c>
    </row>
    <row r="175" spans="1:8" ht="15.75" customHeight="1">
      <c r="A175" s="47">
        <v>321</v>
      </c>
      <c r="B175" s="47" t="s">
        <v>7</v>
      </c>
      <c r="C175" s="48">
        <f t="shared" si="40"/>
        <v>8182.29</v>
      </c>
      <c r="D175" s="48">
        <f t="shared" si="27"/>
        <v>1085.9765080629106</v>
      </c>
      <c r="E175" s="52">
        <f t="shared" si="40"/>
        <v>0</v>
      </c>
      <c r="F175" s="48">
        <f t="shared" si="40"/>
        <v>0</v>
      </c>
      <c r="G175" s="48">
        <f t="shared" si="28"/>
        <v>0</v>
      </c>
      <c r="H175" s="48" t="e">
        <f t="shared" si="32"/>
        <v>#DIV/0!</v>
      </c>
    </row>
    <row r="176" spans="1:8" ht="15.75" customHeight="1">
      <c r="A176" s="47">
        <v>3212</v>
      </c>
      <c r="B176" s="50" t="s">
        <v>10</v>
      </c>
      <c r="C176" s="48">
        <v>8182.29</v>
      </c>
      <c r="D176" s="48">
        <f t="shared" si="27"/>
        <v>1085.9765080629106</v>
      </c>
      <c r="E176" s="48"/>
      <c r="F176" s="48">
        <v>0</v>
      </c>
      <c r="G176" s="48">
        <f t="shared" si="28"/>
        <v>0</v>
      </c>
      <c r="H176" s="48" t="e">
        <f t="shared" si="32"/>
        <v>#DIV/0!</v>
      </c>
    </row>
    <row r="177" spans="1:8" ht="30" customHeight="1">
      <c r="A177" s="89" t="s">
        <v>2</v>
      </c>
      <c r="B177" s="50" t="s">
        <v>88</v>
      </c>
      <c r="C177" s="48">
        <f t="shared" ref="C177:F180" si="41">SUM(C178)</f>
        <v>0</v>
      </c>
      <c r="D177" s="48">
        <f t="shared" si="27"/>
        <v>0</v>
      </c>
      <c r="E177" s="91">
        <f t="shared" si="41"/>
        <v>20886</v>
      </c>
      <c r="F177" s="48">
        <f t="shared" si="41"/>
        <v>0</v>
      </c>
      <c r="G177" s="48" t="e">
        <f t="shared" si="28"/>
        <v>#DIV/0!</v>
      </c>
      <c r="H177" s="48">
        <f t="shared" si="32"/>
        <v>0</v>
      </c>
    </row>
    <row r="178" spans="1:8" ht="30" customHeight="1">
      <c r="A178" s="50" t="s">
        <v>37</v>
      </c>
      <c r="B178" s="47" t="s">
        <v>77</v>
      </c>
      <c r="C178" s="51">
        <f t="shared" si="41"/>
        <v>0</v>
      </c>
      <c r="D178" s="48">
        <f t="shared" si="27"/>
        <v>0</v>
      </c>
      <c r="E178" s="51">
        <f t="shared" si="41"/>
        <v>20886</v>
      </c>
      <c r="F178" s="51">
        <f t="shared" si="41"/>
        <v>0</v>
      </c>
      <c r="G178" s="48" t="e">
        <f t="shared" si="28"/>
        <v>#DIV/0!</v>
      </c>
      <c r="H178" s="48">
        <f t="shared" si="32"/>
        <v>0</v>
      </c>
    </row>
    <row r="179" spans="1:8" ht="15" customHeight="1">
      <c r="A179" s="47" t="s">
        <v>39</v>
      </c>
      <c r="B179" s="47" t="s">
        <v>58</v>
      </c>
      <c r="C179" s="48">
        <f t="shared" si="41"/>
        <v>0</v>
      </c>
      <c r="D179" s="48">
        <f t="shared" si="27"/>
        <v>0</v>
      </c>
      <c r="E179" s="48">
        <f t="shared" si="41"/>
        <v>20886</v>
      </c>
      <c r="F179" s="48">
        <f t="shared" si="41"/>
        <v>0</v>
      </c>
      <c r="G179" s="48" t="e">
        <f t="shared" si="28"/>
        <v>#DIV/0!</v>
      </c>
      <c r="H179" s="48">
        <f t="shared" si="32"/>
        <v>0</v>
      </c>
    </row>
    <row r="180" spans="1:8" ht="15" customHeight="1">
      <c r="A180" s="47" t="s">
        <v>39</v>
      </c>
      <c r="B180" s="47" t="s">
        <v>80</v>
      </c>
      <c r="C180" s="48">
        <f t="shared" si="41"/>
        <v>0</v>
      </c>
      <c r="D180" s="48">
        <f t="shared" si="27"/>
        <v>0</v>
      </c>
      <c r="E180" s="48">
        <f t="shared" si="41"/>
        <v>20886</v>
      </c>
      <c r="F180" s="48">
        <f t="shared" si="41"/>
        <v>0</v>
      </c>
      <c r="G180" s="48" t="e">
        <f t="shared" si="28"/>
        <v>#DIV/0!</v>
      </c>
      <c r="H180" s="48">
        <f t="shared" si="32"/>
        <v>0</v>
      </c>
    </row>
    <row r="181" spans="1:8">
      <c r="A181" s="47">
        <v>4</v>
      </c>
      <c r="B181" s="47" t="s">
        <v>45</v>
      </c>
      <c r="C181" s="48">
        <f t="shared" ref="C181:F183" si="42">SUM(C182)</f>
        <v>0</v>
      </c>
      <c r="D181" s="48">
        <f t="shared" si="27"/>
        <v>0</v>
      </c>
      <c r="E181" s="52">
        <f t="shared" si="42"/>
        <v>20886</v>
      </c>
      <c r="F181" s="48">
        <f t="shared" si="42"/>
        <v>0</v>
      </c>
      <c r="G181" s="48" t="e">
        <f t="shared" si="28"/>
        <v>#DIV/0!</v>
      </c>
      <c r="H181" s="48">
        <f t="shared" si="32"/>
        <v>0</v>
      </c>
    </row>
    <row r="182" spans="1:8">
      <c r="A182" s="47">
        <v>42</v>
      </c>
      <c r="B182" s="47" t="s">
        <v>46</v>
      </c>
      <c r="C182" s="48">
        <f>SUM(C183+C186)</f>
        <v>0</v>
      </c>
      <c r="D182" s="48">
        <f t="shared" si="27"/>
        <v>0</v>
      </c>
      <c r="E182" s="52">
        <f>SUM(E183+E186)</f>
        <v>20886</v>
      </c>
      <c r="F182" s="48">
        <f>SUM(F183+F186)</f>
        <v>0</v>
      </c>
      <c r="G182" s="48" t="e">
        <f t="shared" si="28"/>
        <v>#DIV/0!</v>
      </c>
      <c r="H182" s="48">
        <f t="shared" si="32"/>
        <v>0</v>
      </c>
    </row>
    <row r="183" spans="1:8">
      <c r="A183" s="47">
        <v>422</v>
      </c>
      <c r="B183" s="47" t="s">
        <v>47</v>
      </c>
      <c r="C183" s="59">
        <f>SUM(C184:C185)</f>
        <v>0</v>
      </c>
      <c r="D183" s="48">
        <f t="shared" si="27"/>
        <v>0</v>
      </c>
      <c r="E183" s="52">
        <f>SUM(E184:E185)</f>
        <v>20266</v>
      </c>
      <c r="F183" s="49">
        <f t="shared" si="42"/>
        <v>0</v>
      </c>
      <c r="G183" s="48" t="e">
        <f t="shared" si="28"/>
        <v>#DIV/0!</v>
      </c>
      <c r="H183" s="48">
        <f t="shared" si="32"/>
        <v>0</v>
      </c>
    </row>
    <row r="184" spans="1:8">
      <c r="A184" s="47">
        <v>4221</v>
      </c>
      <c r="B184" s="47" t="s">
        <v>48</v>
      </c>
      <c r="C184" s="48">
        <v>0</v>
      </c>
      <c r="D184" s="48">
        <f t="shared" si="27"/>
        <v>0</v>
      </c>
      <c r="E184" s="48">
        <v>18983</v>
      </c>
      <c r="F184" s="49">
        <v>0</v>
      </c>
      <c r="G184" s="48" t="e">
        <f t="shared" si="28"/>
        <v>#DIV/0!</v>
      </c>
      <c r="H184" s="48">
        <f t="shared" si="32"/>
        <v>0</v>
      </c>
    </row>
    <row r="185" spans="1:8">
      <c r="A185" s="47">
        <v>4224</v>
      </c>
      <c r="B185" s="47" t="s">
        <v>51</v>
      </c>
      <c r="C185" s="48"/>
      <c r="D185" s="48">
        <f t="shared" si="27"/>
        <v>0</v>
      </c>
      <c r="E185" s="48">
        <v>1283</v>
      </c>
      <c r="F185" s="49">
        <v>0</v>
      </c>
      <c r="G185" s="48" t="e">
        <f t="shared" si="28"/>
        <v>#DIV/0!</v>
      </c>
      <c r="H185" s="48"/>
    </row>
    <row r="186" spans="1:8">
      <c r="A186" s="47">
        <v>424</v>
      </c>
      <c r="B186" s="47" t="s">
        <v>56</v>
      </c>
      <c r="C186" s="49">
        <f>SUM(C187)</f>
        <v>0</v>
      </c>
      <c r="D186" s="48">
        <f t="shared" si="27"/>
        <v>0</v>
      </c>
      <c r="E186" s="52">
        <f>SUM(E187)</f>
        <v>620</v>
      </c>
      <c r="F186" s="49">
        <f>SUM(F187)</f>
        <v>0</v>
      </c>
      <c r="G186" s="48" t="e">
        <f t="shared" si="28"/>
        <v>#DIV/0!</v>
      </c>
      <c r="H186" s="48">
        <f t="shared" si="32"/>
        <v>0</v>
      </c>
    </row>
    <row r="187" spans="1:8" ht="15.75" customHeight="1">
      <c r="A187" s="47">
        <v>4241</v>
      </c>
      <c r="B187" s="47" t="s">
        <v>57</v>
      </c>
      <c r="C187" s="48">
        <v>0</v>
      </c>
      <c r="D187" s="48">
        <f t="shared" si="27"/>
        <v>0</v>
      </c>
      <c r="E187" s="48">
        <v>620</v>
      </c>
      <c r="F187" s="48">
        <v>0</v>
      </c>
      <c r="G187" s="48" t="e">
        <f t="shared" si="28"/>
        <v>#DIV/0!</v>
      </c>
      <c r="H187" s="48">
        <f t="shared" si="32"/>
        <v>0</v>
      </c>
    </row>
    <row r="188" spans="1:8">
      <c r="A188" s="89" t="s">
        <v>2</v>
      </c>
      <c r="B188" s="47" t="s">
        <v>189</v>
      </c>
      <c r="C188" s="48">
        <f t="shared" ref="C188:F192" si="43">SUM(C189)</f>
        <v>45049.36</v>
      </c>
      <c r="D188" s="48">
        <f t="shared" si="27"/>
        <v>5979.077576481518</v>
      </c>
      <c r="E188" s="91">
        <f t="shared" si="43"/>
        <v>3371</v>
      </c>
      <c r="F188" s="48">
        <f t="shared" si="43"/>
        <v>0</v>
      </c>
      <c r="G188" s="48">
        <f t="shared" si="28"/>
        <v>0</v>
      </c>
      <c r="H188" s="48">
        <f t="shared" si="32"/>
        <v>0</v>
      </c>
    </row>
    <row r="189" spans="1:8" ht="30" customHeight="1">
      <c r="A189" s="50" t="s">
        <v>37</v>
      </c>
      <c r="B189" s="47" t="s">
        <v>77</v>
      </c>
      <c r="C189" s="51">
        <f t="shared" si="43"/>
        <v>45049.36</v>
      </c>
      <c r="D189" s="48">
        <f t="shared" si="27"/>
        <v>5979.077576481518</v>
      </c>
      <c r="E189" s="51">
        <f t="shared" si="43"/>
        <v>3371</v>
      </c>
      <c r="F189" s="51">
        <f t="shared" si="43"/>
        <v>0</v>
      </c>
      <c r="G189" s="48">
        <f t="shared" si="28"/>
        <v>0</v>
      </c>
      <c r="H189" s="48">
        <f t="shared" si="32"/>
        <v>0</v>
      </c>
    </row>
    <row r="190" spans="1:8" ht="15.75" customHeight="1">
      <c r="A190" s="47" t="s">
        <v>39</v>
      </c>
      <c r="B190" s="47" t="s">
        <v>144</v>
      </c>
      <c r="C190" s="48">
        <f t="shared" si="43"/>
        <v>45049.36</v>
      </c>
      <c r="D190" s="48">
        <f t="shared" si="27"/>
        <v>5979.077576481518</v>
      </c>
      <c r="E190" s="48">
        <f t="shared" si="43"/>
        <v>3371</v>
      </c>
      <c r="F190" s="48">
        <f t="shared" si="43"/>
        <v>0</v>
      </c>
      <c r="G190" s="48">
        <f t="shared" si="28"/>
        <v>0</v>
      </c>
      <c r="H190" s="48">
        <f t="shared" si="32"/>
        <v>0</v>
      </c>
    </row>
    <row r="191" spans="1:8">
      <c r="A191" s="47" t="s">
        <v>39</v>
      </c>
      <c r="B191" s="47" t="s">
        <v>65</v>
      </c>
      <c r="C191" s="48">
        <f t="shared" si="43"/>
        <v>45049.36</v>
      </c>
      <c r="D191" s="48">
        <f t="shared" si="27"/>
        <v>5979.077576481518</v>
      </c>
      <c r="E191" s="48">
        <f t="shared" si="43"/>
        <v>3371</v>
      </c>
      <c r="F191" s="48">
        <f t="shared" si="43"/>
        <v>0</v>
      </c>
      <c r="G191" s="48">
        <f t="shared" si="28"/>
        <v>0</v>
      </c>
      <c r="H191" s="48">
        <f t="shared" si="32"/>
        <v>0</v>
      </c>
    </row>
    <row r="192" spans="1:8" ht="15.75" customHeight="1">
      <c r="A192" s="47">
        <v>3</v>
      </c>
      <c r="B192" s="47" t="s">
        <v>5</v>
      </c>
      <c r="C192" s="49">
        <f t="shared" si="43"/>
        <v>45049.36</v>
      </c>
      <c r="D192" s="48">
        <f t="shared" si="27"/>
        <v>5979.077576481518</v>
      </c>
      <c r="E192" s="52">
        <f t="shared" si="43"/>
        <v>3371</v>
      </c>
      <c r="F192" s="59">
        <f t="shared" si="43"/>
        <v>0</v>
      </c>
      <c r="G192" s="48">
        <f t="shared" si="28"/>
        <v>0</v>
      </c>
      <c r="H192" s="48">
        <f t="shared" si="32"/>
        <v>0</v>
      </c>
    </row>
    <row r="193" spans="1:8">
      <c r="A193" s="47">
        <v>32</v>
      </c>
      <c r="B193" s="47" t="s">
        <v>6</v>
      </c>
      <c r="C193" s="48">
        <f>SUM(C194+C197+C199+C201)</f>
        <v>45049.36</v>
      </c>
      <c r="D193" s="48">
        <f t="shared" si="27"/>
        <v>5979.077576481518</v>
      </c>
      <c r="E193" s="52">
        <f>SUM(E194+E197+E199+E201)</f>
        <v>3371</v>
      </c>
      <c r="F193" s="48">
        <f>SUM(F194+F197+F199+F201)</f>
        <v>0</v>
      </c>
      <c r="G193" s="48">
        <f t="shared" si="28"/>
        <v>0</v>
      </c>
      <c r="H193" s="48">
        <f t="shared" si="32"/>
        <v>0</v>
      </c>
    </row>
    <row r="194" spans="1:8" ht="15.75" customHeight="1">
      <c r="A194" s="47">
        <v>321</v>
      </c>
      <c r="B194" s="47" t="s">
        <v>7</v>
      </c>
      <c r="C194" s="49">
        <f>SUM(C195)</f>
        <v>7979.16</v>
      </c>
      <c r="D194" s="48">
        <f t="shared" si="27"/>
        <v>1059.0165239896476</v>
      </c>
      <c r="E194" s="52">
        <f>SUM(E195:E196)</f>
        <v>1339</v>
      </c>
      <c r="F194" s="48">
        <f>SUM(F195+F196)</f>
        <v>0</v>
      </c>
      <c r="G194" s="48">
        <f t="shared" si="28"/>
        <v>0</v>
      </c>
      <c r="H194" s="48">
        <f t="shared" si="32"/>
        <v>0</v>
      </c>
    </row>
    <row r="195" spans="1:8" ht="15.75" customHeight="1">
      <c r="A195" s="47">
        <v>3211</v>
      </c>
      <c r="B195" s="47" t="s">
        <v>8</v>
      </c>
      <c r="C195" s="48">
        <v>7979.16</v>
      </c>
      <c r="D195" s="48">
        <f t="shared" si="27"/>
        <v>1059.0165239896476</v>
      </c>
      <c r="E195" s="48">
        <v>396</v>
      </c>
      <c r="F195" s="48">
        <v>0</v>
      </c>
      <c r="G195" s="48">
        <f t="shared" si="28"/>
        <v>0</v>
      </c>
      <c r="H195" s="48">
        <f t="shared" si="32"/>
        <v>0</v>
      </c>
    </row>
    <row r="196" spans="1:8" ht="15.75" customHeight="1">
      <c r="A196" s="47">
        <v>3213</v>
      </c>
      <c r="B196" s="47" t="s">
        <v>11</v>
      </c>
      <c r="C196" s="48">
        <v>0</v>
      </c>
      <c r="D196" s="48">
        <f t="shared" si="27"/>
        <v>0</v>
      </c>
      <c r="E196" s="48">
        <v>943</v>
      </c>
      <c r="F196" s="48">
        <v>0</v>
      </c>
      <c r="G196" s="48" t="e">
        <f t="shared" si="28"/>
        <v>#DIV/0!</v>
      </c>
      <c r="H196" s="48">
        <f t="shared" si="32"/>
        <v>0</v>
      </c>
    </row>
    <row r="197" spans="1:8" ht="15.75" customHeight="1">
      <c r="A197" s="47">
        <v>323</v>
      </c>
      <c r="B197" s="47" t="s">
        <v>16</v>
      </c>
      <c r="C197" s="49">
        <f>SUM(C198)</f>
        <v>25235.5</v>
      </c>
      <c r="D197" s="48">
        <f t="shared" si="27"/>
        <v>3349.3264317472954</v>
      </c>
      <c r="E197" s="52">
        <f>SUM(E198)</f>
        <v>1032</v>
      </c>
      <c r="F197" s="48">
        <f>SUM(F198)</f>
        <v>0</v>
      </c>
      <c r="G197" s="48">
        <f t="shared" si="28"/>
        <v>0</v>
      </c>
      <c r="H197" s="48">
        <f t="shared" si="32"/>
        <v>0</v>
      </c>
    </row>
    <row r="198" spans="1:8">
      <c r="A198" s="47">
        <v>3231</v>
      </c>
      <c r="B198" s="47" t="s">
        <v>17</v>
      </c>
      <c r="C198" s="48">
        <v>25235.5</v>
      </c>
      <c r="D198" s="48">
        <f t="shared" ref="D198:D261" si="44">SUM(C198/7.5345)</f>
        <v>3349.3264317472954</v>
      </c>
      <c r="E198" s="48">
        <v>1032</v>
      </c>
      <c r="F198" s="48">
        <v>0</v>
      </c>
      <c r="G198" s="48">
        <f t="shared" ref="G198:G261" si="45">SUM(F198/D198)*100</f>
        <v>0</v>
      </c>
      <c r="H198" s="48">
        <f t="shared" si="32"/>
        <v>0</v>
      </c>
    </row>
    <row r="199" spans="1:8" ht="15.75" customHeight="1">
      <c r="A199" s="47">
        <v>324</v>
      </c>
      <c r="B199" s="47" t="s">
        <v>79</v>
      </c>
      <c r="C199" s="49">
        <f>SUM(C200)</f>
        <v>11834.7</v>
      </c>
      <c r="D199" s="48">
        <f t="shared" si="44"/>
        <v>1570.7346207445751</v>
      </c>
      <c r="E199" s="52">
        <f>SUM(E200)</f>
        <v>800</v>
      </c>
      <c r="F199" s="48">
        <f>SUM(F200)</f>
        <v>0</v>
      </c>
      <c r="G199" s="48">
        <f t="shared" si="45"/>
        <v>0</v>
      </c>
      <c r="H199" s="48">
        <f t="shared" si="32"/>
        <v>0</v>
      </c>
    </row>
    <row r="200" spans="1:8" ht="15.75" customHeight="1">
      <c r="A200" s="47">
        <v>3241</v>
      </c>
      <c r="B200" s="47" t="s">
        <v>79</v>
      </c>
      <c r="C200" s="48">
        <v>11834.7</v>
      </c>
      <c r="D200" s="48">
        <f t="shared" si="44"/>
        <v>1570.7346207445751</v>
      </c>
      <c r="E200" s="48">
        <v>800</v>
      </c>
      <c r="F200" s="48">
        <v>0</v>
      </c>
      <c r="G200" s="48">
        <f t="shared" si="45"/>
        <v>0</v>
      </c>
      <c r="H200" s="48">
        <f t="shared" si="32"/>
        <v>0</v>
      </c>
    </row>
    <row r="201" spans="1:8" ht="15.75" customHeight="1">
      <c r="A201" s="58">
        <v>329</v>
      </c>
      <c r="B201" s="47" t="s">
        <v>23</v>
      </c>
      <c r="C201" s="59">
        <f>SUM(C202)</f>
        <v>0</v>
      </c>
      <c r="D201" s="48">
        <f t="shared" si="44"/>
        <v>0</v>
      </c>
      <c r="E201" s="52">
        <f>SUM(E202:E203)</f>
        <v>200</v>
      </c>
      <c r="F201" s="59">
        <f>SUM(F202)</f>
        <v>0</v>
      </c>
      <c r="G201" s="48" t="e">
        <f t="shared" si="45"/>
        <v>#DIV/0!</v>
      </c>
      <c r="H201" s="48">
        <f t="shared" si="32"/>
        <v>0</v>
      </c>
    </row>
    <row r="202" spans="1:8" ht="15.75" customHeight="1">
      <c r="A202" s="47">
        <v>3293</v>
      </c>
      <c r="B202" s="47" t="s">
        <v>24</v>
      </c>
      <c r="C202" s="48">
        <v>0</v>
      </c>
      <c r="D202" s="48">
        <f t="shared" si="44"/>
        <v>0</v>
      </c>
      <c r="E202" s="48">
        <v>200</v>
      </c>
      <c r="F202" s="48">
        <v>0</v>
      </c>
      <c r="G202" s="48" t="e">
        <f t="shared" si="45"/>
        <v>#DIV/0!</v>
      </c>
      <c r="H202" s="48">
        <f t="shared" si="32"/>
        <v>0</v>
      </c>
    </row>
    <row r="203" spans="1:8" ht="15.75" customHeight="1">
      <c r="A203" s="47">
        <v>3299</v>
      </c>
      <c r="B203" s="47" t="s">
        <v>23</v>
      </c>
      <c r="C203" s="48">
        <v>0</v>
      </c>
      <c r="D203" s="48">
        <f t="shared" si="44"/>
        <v>0</v>
      </c>
      <c r="E203" s="48">
        <v>0</v>
      </c>
      <c r="F203" s="48">
        <v>0</v>
      </c>
      <c r="G203" s="48" t="e">
        <f t="shared" si="45"/>
        <v>#DIV/0!</v>
      </c>
      <c r="H203" s="48" t="e">
        <f t="shared" si="32"/>
        <v>#DIV/0!</v>
      </c>
    </row>
    <row r="204" spans="1:8" ht="30" customHeight="1">
      <c r="A204" s="89" t="s">
        <v>2</v>
      </c>
      <c r="B204" s="50" t="s">
        <v>82</v>
      </c>
      <c r="C204" s="48">
        <f t="shared" ref="C204:F206" si="46">SUM(C205)</f>
        <v>8515.91</v>
      </c>
      <c r="D204" s="48">
        <f t="shared" si="44"/>
        <v>1130.255491406198</v>
      </c>
      <c r="E204" s="48">
        <f t="shared" si="46"/>
        <v>0</v>
      </c>
      <c r="F204" s="48">
        <f t="shared" si="46"/>
        <v>0</v>
      </c>
      <c r="G204" s="48">
        <f t="shared" si="45"/>
        <v>0</v>
      </c>
      <c r="H204" s="48" t="e">
        <f t="shared" si="32"/>
        <v>#DIV/0!</v>
      </c>
    </row>
    <row r="205" spans="1:8" ht="47.25">
      <c r="A205" s="50" t="s">
        <v>37</v>
      </c>
      <c r="B205" s="47" t="s">
        <v>77</v>
      </c>
      <c r="C205" s="51">
        <f t="shared" si="46"/>
        <v>8515.91</v>
      </c>
      <c r="D205" s="48">
        <f t="shared" si="44"/>
        <v>1130.255491406198</v>
      </c>
      <c r="E205" s="51">
        <f t="shared" si="46"/>
        <v>0</v>
      </c>
      <c r="F205" s="51">
        <f t="shared" si="46"/>
        <v>0</v>
      </c>
      <c r="G205" s="48">
        <f t="shared" si="45"/>
        <v>0</v>
      </c>
      <c r="H205" s="48" t="e">
        <f t="shared" si="32"/>
        <v>#DIV/0!</v>
      </c>
    </row>
    <row r="206" spans="1:8" ht="15.75" customHeight="1">
      <c r="A206" s="47" t="s">
        <v>39</v>
      </c>
      <c r="B206" s="47" t="s">
        <v>71</v>
      </c>
      <c r="C206" s="48">
        <f t="shared" si="46"/>
        <v>8515.91</v>
      </c>
      <c r="D206" s="48">
        <f t="shared" si="44"/>
        <v>1130.255491406198</v>
      </c>
      <c r="E206" s="48">
        <f t="shared" si="46"/>
        <v>0</v>
      </c>
      <c r="F206" s="48">
        <f t="shared" si="46"/>
        <v>0</v>
      </c>
      <c r="G206" s="48">
        <f t="shared" si="45"/>
        <v>0</v>
      </c>
      <c r="H206" s="48" t="e">
        <f t="shared" si="32"/>
        <v>#DIV/0!</v>
      </c>
    </row>
    <row r="207" spans="1:8" ht="15" customHeight="1">
      <c r="A207" s="47" t="s">
        <v>39</v>
      </c>
      <c r="B207" s="47" t="s">
        <v>81</v>
      </c>
      <c r="C207" s="48">
        <f>SUM(C208+C229)</f>
        <v>8515.91</v>
      </c>
      <c r="D207" s="48">
        <f t="shared" si="44"/>
        <v>1130.255491406198</v>
      </c>
      <c r="E207" s="48">
        <f>SUM(E208+E229)</f>
        <v>0</v>
      </c>
      <c r="F207" s="48">
        <f>SUM(F208+F229)</f>
        <v>0</v>
      </c>
      <c r="G207" s="48">
        <f t="shared" si="45"/>
        <v>0</v>
      </c>
      <c r="H207" s="48" t="e">
        <f t="shared" si="32"/>
        <v>#DIV/0!</v>
      </c>
    </row>
    <row r="208" spans="1:8" ht="15" customHeight="1">
      <c r="A208" s="47">
        <v>3</v>
      </c>
      <c r="B208" s="47" t="s">
        <v>5</v>
      </c>
      <c r="C208" s="48">
        <f>SUM(C209+C215+C226)</f>
        <v>4775.29</v>
      </c>
      <c r="D208" s="48">
        <f t="shared" si="44"/>
        <v>633.78989979427956</v>
      </c>
      <c r="E208" s="52">
        <f>SUM(E215)</f>
        <v>0</v>
      </c>
      <c r="F208" s="48">
        <f>SUM(F215)</f>
        <v>0</v>
      </c>
      <c r="G208" s="48">
        <f t="shared" si="45"/>
        <v>0</v>
      </c>
      <c r="H208" s="48" t="e">
        <f t="shared" si="32"/>
        <v>#DIV/0!</v>
      </c>
    </row>
    <row r="209" spans="1:8" ht="15" customHeight="1">
      <c r="A209" s="47">
        <v>31</v>
      </c>
      <c r="B209" s="47" t="s">
        <v>66</v>
      </c>
      <c r="C209" s="48">
        <f>SUM(C210+C212)</f>
        <v>0</v>
      </c>
      <c r="D209" s="48">
        <f t="shared" si="44"/>
        <v>0</v>
      </c>
      <c r="E209" s="52">
        <f t="shared" ref="E209:F209" si="47">SUM(E210+E212)</f>
        <v>0</v>
      </c>
      <c r="F209" s="48">
        <f t="shared" si="47"/>
        <v>0</v>
      </c>
      <c r="G209" s="48" t="e">
        <f t="shared" si="45"/>
        <v>#DIV/0!</v>
      </c>
      <c r="H209" s="48" t="e">
        <f t="shared" ref="H209:H214" si="48">SUM(F209/E209)*100</f>
        <v>#DIV/0!</v>
      </c>
    </row>
    <row r="210" spans="1:8" ht="15" customHeight="1">
      <c r="A210" s="47">
        <v>311</v>
      </c>
      <c r="B210" s="47" t="s">
        <v>67</v>
      </c>
      <c r="C210" s="48">
        <f>SUM(C211)</f>
        <v>0</v>
      </c>
      <c r="D210" s="48">
        <f t="shared" si="44"/>
        <v>0</v>
      </c>
      <c r="E210" s="52">
        <f t="shared" ref="E210:F210" si="49">SUM(E211)</f>
        <v>0</v>
      </c>
      <c r="F210" s="48">
        <f t="shared" si="49"/>
        <v>0</v>
      </c>
      <c r="G210" s="48" t="e">
        <f t="shared" si="45"/>
        <v>#DIV/0!</v>
      </c>
      <c r="H210" s="48" t="e">
        <f t="shared" si="48"/>
        <v>#DIV/0!</v>
      </c>
    </row>
    <row r="211" spans="1:8" ht="15" customHeight="1">
      <c r="A211" s="47">
        <v>3111</v>
      </c>
      <c r="B211" s="47" t="s">
        <v>68</v>
      </c>
      <c r="C211" s="48">
        <v>0</v>
      </c>
      <c r="D211" s="48">
        <f t="shared" si="44"/>
        <v>0</v>
      </c>
      <c r="E211" s="48">
        <v>0</v>
      </c>
      <c r="F211" s="48">
        <v>0</v>
      </c>
      <c r="G211" s="48" t="e">
        <f t="shared" si="45"/>
        <v>#DIV/0!</v>
      </c>
      <c r="H211" s="48" t="e">
        <f t="shared" si="48"/>
        <v>#DIV/0!</v>
      </c>
    </row>
    <row r="212" spans="1:8" ht="15" customHeight="1">
      <c r="A212" s="47">
        <v>312</v>
      </c>
      <c r="B212" s="47" t="s">
        <v>89</v>
      </c>
      <c r="C212" s="48">
        <f>SUM(C213:C214)</f>
        <v>0</v>
      </c>
      <c r="D212" s="48">
        <f t="shared" si="44"/>
        <v>0</v>
      </c>
      <c r="E212" s="48">
        <f t="shared" ref="E212:F212" si="50">SUM(E213:E214)</f>
        <v>0</v>
      </c>
      <c r="F212" s="48">
        <f t="shared" si="50"/>
        <v>0</v>
      </c>
      <c r="G212" s="48" t="e">
        <f t="shared" si="45"/>
        <v>#DIV/0!</v>
      </c>
      <c r="H212" s="48" t="e">
        <f t="shared" si="48"/>
        <v>#DIV/0!</v>
      </c>
    </row>
    <row r="213" spans="1:8" ht="15" customHeight="1">
      <c r="A213" s="47">
        <v>3121</v>
      </c>
      <c r="B213" s="47" t="s">
        <v>89</v>
      </c>
      <c r="C213" s="48">
        <v>0</v>
      </c>
      <c r="D213" s="48">
        <f t="shared" si="44"/>
        <v>0</v>
      </c>
      <c r="E213" s="48">
        <v>0</v>
      </c>
      <c r="F213" s="48">
        <v>0</v>
      </c>
      <c r="G213" s="48" t="e">
        <f t="shared" si="45"/>
        <v>#DIV/0!</v>
      </c>
      <c r="H213" s="48" t="e">
        <f t="shared" si="48"/>
        <v>#DIV/0!</v>
      </c>
    </row>
    <row r="214" spans="1:8" ht="15" customHeight="1">
      <c r="A214" s="47">
        <v>3132</v>
      </c>
      <c r="B214" s="47" t="s">
        <v>70</v>
      </c>
      <c r="C214" s="48">
        <v>0</v>
      </c>
      <c r="D214" s="48">
        <f t="shared" si="44"/>
        <v>0</v>
      </c>
      <c r="E214" s="48">
        <v>0</v>
      </c>
      <c r="F214" s="48">
        <v>0</v>
      </c>
      <c r="G214" s="48" t="e">
        <f t="shared" si="45"/>
        <v>#DIV/0!</v>
      </c>
      <c r="H214" s="48" t="e">
        <f t="shared" si="48"/>
        <v>#DIV/0!</v>
      </c>
    </row>
    <row r="215" spans="1:8" ht="15" customHeight="1">
      <c r="A215" s="47">
        <v>32</v>
      </c>
      <c r="B215" s="47" t="s">
        <v>6</v>
      </c>
      <c r="C215" s="48">
        <f>SUM(C216+C220+C223)</f>
        <v>4775.29</v>
      </c>
      <c r="D215" s="48">
        <f t="shared" si="44"/>
        <v>633.78989979427956</v>
      </c>
      <c r="E215" s="52">
        <f>SUM(E216+E220+E223)</f>
        <v>0</v>
      </c>
      <c r="F215" s="48">
        <f>SUM(F216+F220+F223)</f>
        <v>0</v>
      </c>
      <c r="G215" s="48">
        <f t="shared" si="45"/>
        <v>0</v>
      </c>
      <c r="H215" s="48" t="e">
        <f t="shared" si="32"/>
        <v>#DIV/0!</v>
      </c>
    </row>
    <row r="216" spans="1:8" ht="15" customHeight="1">
      <c r="A216" s="47">
        <v>322</v>
      </c>
      <c r="B216" s="47" t="s">
        <v>12</v>
      </c>
      <c r="C216" s="48">
        <f>SUM(C217:C219)</f>
        <v>4025.29</v>
      </c>
      <c r="D216" s="48">
        <f t="shared" si="44"/>
        <v>534.24779348331003</v>
      </c>
      <c r="E216" s="52">
        <f>SUM(E217:E219)</f>
        <v>0</v>
      </c>
      <c r="F216" s="48">
        <f>SUM(F217:F219)</f>
        <v>0</v>
      </c>
      <c r="G216" s="48">
        <f t="shared" si="45"/>
        <v>0</v>
      </c>
      <c r="H216" s="48" t="e">
        <f t="shared" si="32"/>
        <v>#DIV/0!</v>
      </c>
    </row>
    <row r="217" spans="1:8" ht="15" customHeight="1">
      <c r="A217" s="47">
        <v>3221</v>
      </c>
      <c r="B217" s="50" t="s">
        <v>13</v>
      </c>
      <c r="C217" s="48">
        <v>4025.29</v>
      </c>
      <c r="D217" s="48">
        <f t="shared" si="44"/>
        <v>534.24779348331003</v>
      </c>
      <c r="E217" s="48"/>
      <c r="F217" s="48">
        <v>0</v>
      </c>
      <c r="G217" s="48">
        <f t="shared" si="45"/>
        <v>0</v>
      </c>
      <c r="H217" s="48" t="e">
        <f t="shared" si="32"/>
        <v>#DIV/0!</v>
      </c>
    </row>
    <row r="218" spans="1:8" ht="15.75" customHeight="1">
      <c r="A218" s="47">
        <v>3224</v>
      </c>
      <c r="B218" s="50" t="s">
        <v>15</v>
      </c>
      <c r="C218" s="48">
        <v>0</v>
      </c>
      <c r="D218" s="48">
        <f t="shared" si="44"/>
        <v>0</v>
      </c>
      <c r="E218" s="48">
        <v>0</v>
      </c>
      <c r="F218" s="48">
        <v>0</v>
      </c>
      <c r="G218" s="48" t="e">
        <f t="shared" si="45"/>
        <v>#DIV/0!</v>
      </c>
      <c r="H218" s="48" t="e">
        <f t="shared" si="32"/>
        <v>#DIV/0!</v>
      </c>
    </row>
    <row r="219" spans="1:8" ht="15" customHeight="1">
      <c r="A219" s="47">
        <v>3225</v>
      </c>
      <c r="B219" s="47" t="s">
        <v>31</v>
      </c>
      <c r="C219" s="48"/>
      <c r="D219" s="48">
        <f t="shared" si="44"/>
        <v>0</v>
      </c>
      <c r="E219" s="48">
        <v>0</v>
      </c>
      <c r="F219" s="48">
        <v>0</v>
      </c>
      <c r="G219" s="48" t="e">
        <f t="shared" si="45"/>
        <v>#DIV/0!</v>
      </c>
      <c r="H219" s="48" t="e">
        <f t="shared" si="32"/>
        <v>#DIV/0!</v>
      </c>
    </row>
    <row r="220" spans="1:8" ht="15.75" customHeight="1">
      <c r="A220" s="47">
        <v>323</v>
      </c>
      <c r="B220" s="47" t="s">
        <v>16</v>
      </c>
      <c r="C220" s="48">
        <f>SUM(C221:C222)</f>
        <v>750</v>
      </c>
      <c r="D220" s="48">
        <f t="shared" si="44"/>
        <v>99.54210631096953</v>
      </c>
      <c r="E220" s="52">
        <f>SUM(E221:E222)</f>
        <v>0</v>
      </c>
      <c r="F220" s="48">
        <f>SUM(F221:F222)</f>
        <v>0</v>
      </c>
      <c r="G220" s="48">
        <f t="shared" si="45"/>
        <v>0</v>
      </c>
      <c r="H220" s="48" t="e">
        <f t="shared" si="32"/>
        <v>#DIV/0!</v>
      </c>
    </row>
    <row r="221" spans="1:8" ht="15" customHeight="1">
      <c r="A221" s="47">
        <v>3231</v>
      </c>
      <c r="B221" s="47" t="s">
        <v>17</v>
      </c>
      <c r="C221" s="48">
        <v>0</v>
      </c>
      <c r="D221" s="48">
        <f t="shared" si="44"/>
        <v>0</v>
      </c>
      <c r="E221" s="48">
        <v>0</v>
      </c>
      <c r="F221" s="48">
        <v>0</v>
      </c>
      <c r="G221" s="48" t="e">
        <f t="shared" si="45"/>
        <v>#DIV/0!</v>
      </c>
      <c r="H221" s="48" t="e">
        <f t="shared" si="32"/>
        <v>#DIV/0!</v>
      </c>
    </row>
    <row r="222" spans="1:8" ht="15" customHeight="1">
      <c r="A222" s="47">
        <v>3233</v>
      </c>
      <c r="B222" s="47" t="s">
        <v>19</v>
      </c>
      <c r="C222" s="48">
        <v>750</v>
      </c>
      <c r="D222" s="48">
        <f t="shared" si="44"/>
        <v>99.54210631096953</v>
      </c>
      <c r="E222" s="48"/>
      <c r="F222" s="48">
        <v>0</v>
      </c>
      <c r="G222" s="48">
        <f t="shared" si="45"/>
        <v>0</v>
      </c>
      <c r="H222" s="48" t="e">
        <f t="shared" si="32"/>
        <v>#DIV/0!</v>
      </c>
    </row>
    <row r="223" spans="1:8" ht="15" customHeight="1">
      <c r="A223" s="47">
        <v>329</v>
      </c>
      <c r="B223" s="47" t="s">
        <v>23</v>
      </c>
      <c r="C223" s="48">
        <f>SUM(C224+C225)</f>
        <v>0</v>
      </c>
      <c r="D223" s="48">
        <f t="shared" si="44"/>
        <v>0</v>
      </c>
      <c r="E223" s="52">
        <f>SUM(E224+E225)</f>
        <v>0</v>
      </c>
      <c r="F223" s="48">
        <f>SUM(F224+F225)</f>
        <v>0</v>
      </c>
      <c r="G223" s="48" t="e">
        <f t="shared" si="45"/>
        <v>#DIV/0!</v>
      </c>
      <c r="H223" s="48" t="e">
        <f t="shared" si="32"/>
        <v>#DIV/0!</v>
      </c>
    </row>
    <row r="224" spans="1:8" ht="15" customHeight="1">
      <c r="A224" s="47">
        <v>3293</v>
      </c>
      <c r="B224" s="47" t="s">
        <v>24</v>
      </c>
      <c r="C224" s="48">
        <v>0</v>
      </c>
      <c r="D224" s="48">
        <f t="shared" si="44"/>
        <v>0</v>
      </c>
      <c r="E224" s="48">
        <v>0</v>
      </c>
      <c r="F224" s="48">
        <v>0</v>
      </c>
      <c r="G224" s="48" t="e">
        <f t="shared" si="45"/>
        <v>#DIV/0!</v>
      </c>
      <c r="H224" s="48" t="e">
        <f t="shared" si="32"/>
        <v>#DIV/0!</v>
      </c>
    </row>
    <row r="225" spans="1:8" ht="15" customHeight="1">
      <c r="A225" s="47">
        <v>3295</v>
      </c>
      <c r="B225" s="47" t="s">
        <v>26</v>
      </c>
      <c r="C225" s="48">
        <v>0</v>
      </c>
      <c r="D225" s="48">
        <f t="shared" si="44"/>
        <v>0</v>
      </c>
      <c r="E225" s="48">
        <v>0</v>
      </c>
      <c r="F225" s="48">
        <v>0</v>
      </c>
      <c r="G225" s="48" t="e">
        <f t="shared" si="45"/>
        <v>#DIV/0!</v>
      </c>
      <c r="H225" s="48" t="e">
        <f t="shared" si="32"/>
        <v>#DIV/0!</v>
      </c>
    </row>
    <row r="226" spans="1:8" ht="15" customHeight="1">
      <c r="A226" s="47">
        <v>36</v>
      </c>
      <c r="B226" s="47" t="s">
        <v>158</v>
      </c>
      <c r="C226" s="48">
        <f>SUM(C227)</f>
        <v>0</v>
      </c>
      <c r="D226" s="48">
        <f t="shared" si="44"/>
        <v>0</v>
      </c>
      <c r="E226" s="48">
        <f t="shared" ref="E226:F227" si="51">SUM(E227)</f>
        <v>0</v>
      </c>
      <c r="F226" s="48">
        <f t="shared" si="51"/>
        <v>0</v>
      </c>
      <c r="G226" s="48" t="e">
        <f t="shared" si="45"/>
        <v>#DIV/0!</v>
      </c>
      <c r="H226" s="48" t="e">
        <f t="shared" ref="H226:H227" si="52">SUM(F226/E226)*100</f>
        <v>#DIV/0!</v>
      </c>
    </row>
    <row r="227" spans="1:8" ht="15" customHeight="1">
      <c r="A227" s="47">
        <v>369</v>
      </c>
      <c r="B227" s="47" t="s">
        <v>156</v>
      </c>
      <c r="C227" s="48">
        <f>SUM(C228)</f>
        <v>0</v>
      </c>
      <c r="D227" s="48">
        <f t="shared" si="44"/>
        <v>0</v>
      </c>
      <c r="E227" s="48">
        <f t="shared" si="51"/>
        <v>0</v>
      </c>
      <c r="F227" s="48">
        <f t="shared" si="51"/>
        <v>0</v>
      </c>
      <c r="G227" s="48" t="e">
        <f t="shared" si="45"/>
        <v>#DIV/0!</v>
      </c>
      <c r="H227" s="48" t="e">
        <f t="shared" si="52"/>
        <v>#DIV/0!</v>
      </c>
    </row>
    <row r="228" spans="1:8" ht="30" customHeight="1">
      <c r="A228" s="47">
        <v>3693</v>
      </c>
      <c r="B228" s="50" t="s">
        <v>157</v>
      </c>
      <c r="C228" s="48">
        <v>0</v>
      </c>
      <c r="D228" s="48">
        <f t="shared" si="44"/>
        <v>0</v>
      </c>
      <c r="E228" s="48">
        <v>0</v>
      </c>
      <c r="F228" s="48">
        <v>0</v>
      </c>
      <c r="G228" s="48" t="e">
        <f t="shared" si="45"/>
        <v>#DIV/0!</v>
      </c>
      <c r="H228" s="48" t="e">
        <f t="shared" ref="H228" si="53">SUM(F228/E228)*100</f>
        <v>#DIV/0!</v>
      </c>
    </row>
    <row r="229" spans="1:8" ht="15" customHeight="1">
      <c r="A229" s="47">
        <v>4</v>
      </c>
      <c r="B229" s="47" t="s">
        <v>45</v>
      </c>
      <c r="C229" s="48">
        <f t="shared" ref="C229:F230" si="54">SUM(C230)</f>
        <v>3740.62</v>
      </c>
      <c r="D229" s="48">
        <f t="shared" si="44"/>
        <v>496.46559161191846</v>
      </c>
      <c r="E229" s="52">
        <f t="shared" si="54"/>
        <v>0</v>
      </c>
      <c r="F229" s="48">
        <f t="shared" si="54"/>
        <v>0</v>
      </c>
      <c r="G229" s="48">
        <f t="shared" si="45"/>
        <v>0</v>
      </c>
      <c r="H229" s="48" t="e">
        <f t="shared" si="32"/>
        <v>#DIV/0!</v>
      </c>
    </row>
    <row r="230" spans="1:8" ht="15.75" customHeight="1">
      <c r="A230" s="47">
        <v>42</v>
      </c>
      <c r="B230" s="47" t="s">
        <v>46</v>
      </c>
      <c r="C230" s="48">
        <f t="shared" si="54"/>
        <v>3740.62</v>
      </c>
      <c r="D230" s="48">
        <f t="shared" si="44"/>
        <v>496.46559161191846</v>
      </c>
      <c r="E230" s="52">
        <f t="shared" si="54"/>
        <v>0</v>
      </c>
      <c r="F230" s="48">
        <f t="shared" si="54"/>
        <v>0</v>
      </c>
      <c r="G230" s="48">
        <f t="shared" si="45"/>
        <v>0</v>
      </c>
      <c r="H230" s="48" t="e">
        <f t="shared" ref="H230:H343" si="55">SUM(F230/E230)*100</f>
        <v>#DIV/0!</v>
      </c>
    </row>
    <row r="231" spans="1:8" ht="15" customHeight="1">
      <c r="A231" s="47">
        <v>422</v>
      </c>
      <c r="B231" s="47" t="s">
        <v>47</v>
      </c>
      <c r="C231" s="48">
        <f>SUM(C232:C233)</f>
        <v>3740.62</v>
      </c>
      <c r="D231" s="48">
        <f t="shared" si="44"/>
        <v>496.46559161191846</v>
      </c>
      <c r="E231" s="52">
        <f>SUM(E232:E233)</f>
        <v>0</v>
      </c>
      <c r="F231" s="48">
        <f>SUM(F232:F233)</f>
        <v>0</v>
      </c>
      <c r="G231" s="48">
        <f t="shared" si="45"/>
        <v>0</v>
      </c>
      <c r="H231" s="48" t="e">
        <f t="shared" si="55"/>
        <v>#DIV/0!</v>
      </c>
    </row>
    <row r="232" spans="1:8" ht="15.75" customHeight="1">
      <c r="A232" s="47">
        <v>4221</v>
      </c>
      <c r="B232" s="47" t="s">
        <v>48</v>
      </c>
      <c r="C232" s="48">
        <v>3740.62</v>
      </c>
      <c r="D232" s="48">
        <f t="shared" si="44"/>
        <v>496.46559161191846</v>
      </c>
      <c r="E232" s="48"/>
      <c r="F232" s="48">
        <v>0</v>
      </c>
      <c r="G232" s="48">
        <f t="shared" si="45"/>
        <v>0</v>
      </c>
      <c r="H232" s="48" t="e">
        <f t="shared" si="55"/>
        <v>#DIV/0!</v>
      </c>
    </row>
    <row r="233" spans="1:8" ht="15.75" customHeight="1">
      <c r="A233" s="47">
        <v>4224</v>
      </c>
      <c r="B233" s="47" t="s">
        <v>51</v>
      </c>
      <c r="C233" s="48">
        <v>0</v>
      </c>
      <c r="D233" s="48">
        <f t="shared" si="44"/>
        <v>0</v>
      </c>
      <c r="E233" s="48">
        <v>0</v>
      </c>
      <c r="F233" s="48">
        <v>0</v>
      </c>
      <c r="G233" s="48" t="e">
        <f t="shared" si="45"/>
        <v>#DIV/0!</v>
      </c>
      <c r="H233" s="48" t="e">
        <f t="shared" si="55"/>
        <v>#DIV/0!</v>
      </c>
    </row>
    <row r="234" spans="1:8" ht="35.1" customHeight="1">
      <c r="A234" s="89" t="s">
        <v>2</v>
      </c>
      <c r="B234" s="50" t="s">
        <v>139</v>
      </c>
      <c r="C234" s="48">
        <f t="shared" ref="C234:F235" si="56">SUM(C235)</f>
        <v>0</v>
      </c>
      <c r="D234" s="48">
        <f t="shared" si="44"/>
        <v>0</v>
      </c>
      <c r="E234" s="91">
        <f t="shared" si="56"/>
        <v>37000</v>
      </c>
      <c r="F234" s="48">
        <f t="shared" si="56"/>
        <v>0</v>
      </c>
      <c r="G234" s="48" t="e">
        <f t="shared" si="45"/>
        <v>#DIV/0!</v>
      </c>
      <c r="H234" s="48">
        <f t="shared" si="55"/>
        <v>0</v>
      </c>
    </row>
    <row r="235" spans="1:8" ht="15.75" customHeight="1">
      <c r="A235" s="50" t="s">
        <v>37</v>
      </c>
      <c r="B235" s="47" t="s">
        <v>77</v>
      </c>
      <c r="C235" s="51">
        <f t="shared" si="56"/>
        <v>0</v>
      </c>
      <c r="D235" s="48">
        <f t="shared" si="44"/>
        <v>0</v>
      </c>
      <c r="E235" s="51">
        <f t="shared" si="56"/>
        <v>37000</v>
      </c>
      <c r="F235" s="51">
        <f t="shared" si="56"/>
        <v>0</v>
      </c>
      <c r="G235" s="48" t="e">
        <f t="shared" si="45"/>
        <v>#DIV/0!</v>
      </c>
      <c r="H235" s="48">
        <f t="shared" si="55"/>
        <v>0</v>
      </c>
    </row>
    <row r="236" spans="1:8" ht="15.75" customHeight="1">
      <c r="A236" s="47" t="s">
        <v>39</v>
      </c>
      <c r="B236" s="47" t="s">
        <v>140</v>
      </c>
      <c r="C236" s="48">
        <f t="shared" ref="C236:F237" si="57">SUM(C237)</f>
        <v>0</v>
      </c>
      <c r="D236" s="48">
        <f t="shared" si="44"/>
        <v>0</v>
      </c>
      <c r="E236" s="48">
        <f t="shared" si="57"/>
        <v>37000</v>
      </c>
      <c r="F236" s="48">
        <f t="shared" si="57"/>
        <v>0</v>
      </c>
      <c r="G236" s="48" t="e">
        <f t="shared" si="45"/>
        <v>#DIV/0!</v>
      </c>
      <c r="H236" s="48">
        <f t="shared" si="55"/>
        <v>0</v>
      </c>
    </row>
    <row r="237" spans="1:8" ht="15.75" customHeight="1">
      <c r="A237" s="47" t="s">
        <v>39</v>
      </c>
      <c r="B237" s="47" t="s">
        <v>141</v>
      </c>
      <c r="C237" s="48">
        <f t="shared" si="57"/>
        <v>0</v>
      </c>
      <c r="D237" s="48">
        <f t="shared" si="44"/>
        <v>0</v>
      </c>
      <c r="E237" s="48">
        <f t="shared" si="57"/>
        <v>37000</v>
      </c>
      <c r="F237" s="48">
        <f t="shared" si="57"/>
        <v>0</v>
      </c>
      <c r="G237" s="48" t="e">
        <f t="shared" si="45"/>
        <v>#DIV/0!</v>
      </c>
      <c r="H237" s="48">
        <f t="shared" si="55"/>
        <v>0</v>
      </c>
    </row>
    <row r="238" spans="1:8" ht="15" customHeight="1">
      <c r="A238" s="47">
        <v>4</v>
      </c>
      <c r="B238" s="47" t="s">
        <v>45</v>
      </c>
      <c r="C238" s="48">
        <f t="shared" ref="C238:F239" si="58">SUM(C239)</f>
        <v>0</v>
      </c>
      <c r="D238" s="48">
        <f t="shared" si="44"/>
        <v>0</v>
      </c>
      <c r="E238" s="52">
        <f>SUM(E239+E242)</f>
        <v>37000</v>
      </c>
      <c r="F238" s="48">
        <f t="shared" si="58"/>
        <v>0</v>
      </c>
      <c r="G238" s="48" t="e">
        <f t="shared" si="45"/>
        <v>#DIV/0!</v>
      </c>
      <c r="H238" s="48">
        <f t="shared" ref="H238:H251" si="59">SUM(F238/E238)*100</f>
        <v>0</v>
      </c>
    </row>
    <row r="239" spans="1:8" ht="15.75" customHeight="1">
      <c r="A239" s="47">
        <v>42</v>
      </c>
      <c r="B239" s="47" t="s">
        <v>46</v>
      </c>
      <c r="C239" s="48">
        <f t="shared" si="58"/>
        <v>0</v>
      </c>
      <c r="D239" s="48">
        <f t="shared" si="44"/>
        <v>0</v>
      </c>
      <c r="E239" s="52">
        <f t="shared" si="58"/>
        <v>0</v>
      </c>
      <c r="F239" s="48">
        <f t="shared" si="58"/>
        <v>0</v>
      </c>
      <c r="G239" s="48" t="e">
        <f t="shared" si="45"/>
        <v>#DIV/0!</v>
      </c>
      <c r="H239" s="48" t="e">
        <f t="shared" si="59"/>
        <v>#DIV/0!</v>
      </c>
    </row>
    <row r="240" spans="1:8" ht="15" customHeight="1">
      <c r="A240" s="47">
        <v>422</v>
      </c>
      <c r="B240" s="47" t="s">
        <v>47</v>
      </c>
      <c r="C240" s="59">
        <f>SUM(C241)</f>
        <v>0</v>
      </c>
      <c r="D240" s="48">
        <f t="shared" si="44"/>
        <v>0</v>
      </c>
      <c r="E240" s="52">
        <f>SUM(E241)</f>
        <v>0</v>
      </c>
      <c r="F240" s="59">
        <f>SUM(F241)</f>
        <v>0</v>
      </c>
      <c r="G240" s="48" t="e">
        <f t="shared" si="45"/>
        <v>#DIV/0!</v>
      </c>
      <c r="H240" s="48" t="e">
        <f t="shared" si="59"/>
        <v>#DIV/0!</v>
      </c>
    </row>
    <row r="241" spans="1:8" ht="15.75" customHeight="1">
      <c r="A241" s="47">
        <v>4221</v>
      </c>
      <c r="B241" s="47" t="s">
        <v>48</v>
      </c>
      <c r="C241" s="48">
        <v>0</v>
      </c>
      <c r="D241" s="48">
        <f t="shared" si="44"/>
        <v>0</v>
      </c>
      <c r="E241" s="48">
        <v>0</v>
      </c>
      <c r="F241" s="48">
        <v>0</v>
      </c>
      <c r="G241" s="48" t="e">
        <f t="shared" si="45"/>
        <v>#DIV/0!</v>
      </c>
      <c r="H241" s="48" t="e">
        <f t="shared" si="59"/>
        <v>#DIV/0!</v>
      </c>
    </row>
    <row r="242" spans="1:8" ht="15.75" customHeight="1">
      <c r="A242" s="47">
        <v>45</v>
      </c>
      <c r="B242" s="47" t="s">
        <v>182</v>
      </c>
      <c r="C242" s="48">
        <f t="shared" ref="C242:F243" si="60">SUM(C243)</f>
        <v>0</v>
      </c>
      <c r="D242" s="48">
        <f t="shared" si="44"/>
        <v>0</v>
      </c>
      <c r="E242" s="48">
        <f t="shared" si="60"/>
        <v>37000</v>
      </c>
      <c r="F242" s="48">
        <f t="shared" si="60"/>
        <v>0</v>
      </c>
      <c r="G242" s="48" t="e">
        <f t="shared" si="45"/>
        <v>#DIV/0!</v>
      </c>
      <c r="H242" s="48">
        <f t="shared" ref="H242:H244" si="61">SUM(F242/E242)*100</f>
        <v>0</v>
      </c>
    </row>
    <row r="243" spans="1:8" ht="15.75" customHeight="1">
      <c r="A243" s="47">
        <v>451</v>
      </c>
      <c r="B243" s="47" t="s">
        <v>182</v>
      </c>
      <c r="C243" s="48">
        <f t="shared" si="60"/>
        <v>0</v>
      </c>
      <c r="D243" s="48">
        <f t="shared" si="44"/>
        <v>0</v>
      </c>
      <c r="E243" s="48">
        <f t="shared" si="60"/>
        <v>37000</v>
      </c>
      <c r="F243" s="48">
        <f t="shared" si="60"/>
        <v>0</v>
      </c>
      <c r="G243" s="48" t="e">
        <f t="shared" si="45"/>
        <v>#DIV/0!</v>
      </c>
      <c r="H243" s="48">
        <f t="shared" si="61"/>
        <v>0</v>
      </c>
    </row>
    <row r="244" spans="1:8" ht="15.75" customHeight="1">
      <c r="A244" s="47">
        <v>4511</v>
      </c>
      <c r="B244" s="47" t="s">
        <v>182</v>
      </c>
      <c r="C244" s="48"/>
      <c r="D244" s="48">
        <f t="shared" si="44"/>
        <v>0</v>
      </c>
      <c r="E244" s="48">
        <v>37000</v>
      </c>
      <c r="F244" s="48"/>
      <c r="G244" s="48" t="e">
        <f t="shared" si="45"/>
        <v>#DIV/0!</v>
      </c>
      <c r="H244" s="48">
        <f t="shared" si="61"/>
        <v>0</v>
      </c>
    </row>
    <row r="245" spans="1:8" ht="30">
      <c r="A245" s="89" t="s">
        <v>2</v>
      </c>
      <c r="B245" s="42" t="s">
        <v>142</v>
      </c>
      <c r="C245" s="48">
        <f t="shared" ref="C245:F246" si="62">SUM(C246)</f>
        <v>0</v>
      </c>
      <c r="D245" s="48">
        <f t="shared" si="44"/>
        <v>0</v>
      </c>
      <c r="E245" s="91">
        <f t="shared" si="62"/>
        <v>57961</v>
      </c>
      <c r="F245" s="48">
        <f t="shared" si="62"/>
        <v>0</v>
      </c>
      <c r="G245" s="48" t="e">
        <f t="shared" si="45"/>
        <v>#DIV/0!</v>
      </c>
      <c r="H245" s="48">
        <f t="shared" si="59"/>
        <v>0</v>
      </c>
    </row>
    <row r="246" spans="1:8" ht="15" customHeight="1">
      <c r="A246" s="50" t="s">
        <v>37</v>
      </c>
      <c r="B246" s="42" t="s">
        <v>38</v>
      </c>
      <c r="C246" s="51">
        <f t="shared" si="62"/>
        <v>0</v>
      </c>
      <c r="D246" s="48">
        <f t="shared" si="44"/>
        <v>0</v>
      </c>
      <c r="E246" s="51">
        <f t="shared" si="62"/>
        <v>57961</v>
      </c>
      <c r="F246" s="51">
        <f t="shared" si="62"/>
        <v>0</v>
      </c>
      <c r="G246" s="48" t="e">
        <f t="shared" si="45"/>
        <v>#DIV/0!</v>
      </c>
      <c r="H246" s="48">
        <f t="shared" si="59"/>
        <v>0</v>
      </c>
    </row>
    <row r="247" spans="1:8" ht="15" customHeight="1">
      <c r="A247" s="47" t="s">
        <v>39</v>
      </c>
      <c r="B247" s="49" t="s">
        <v>61</v>
      </c>
      <c r="C247" s="48">
        <f t="shared" ref="C247:F250" si="63">SUM(C248)</f>
        <v>0</v>
      </c>
      <c r="D247" s="48">
        <f t="shared" si="44"/>
        <v>0</v>
      </c>
      <c r="E247" s="48">
        <f t="shared" si="63"/>
        <v>57961</v>
      </c>
      <c r="F247" s="48">
        <f t="shared" si="63"/>
        <v>0</v>
      </c>
      <c r="G247" s="48" t="e">
        <f t="shared" si="45"/>
        <v>#DIV/0!</v>
      </c>
      <c r="H247" s="48">
        <f t="shared" si="59"/>
        <v>0</v>
      </c>
    </row>
    <row r="248" spans="1:8" ht="15" customHeight="1">
      <c r="A248" s="47" t="s">
        <v>39</v>
      </c>
      <c r="B248" s="49" t="s">
        <v>62</v>
      </c>
      <c r="C248" s="48">
        <f t="shared" si="63"/>
        <v>0</v>
      </c>
      <c r="D248" s="48">
        <f t="shared" si="44"/>
        <v>0</v>
      </c>
      <c r="E248" s="48">
        <f>SUM(E249+E252)</f>
        <v>57961</v>
      </c>
      <c r="F248" s="48">
        <f t="shared" si="63"/>
        <v>0</v>
      </c>
      <c r="G248" s="48" t="e">
        <f t="shared" si="45"/>
        <v>#DIV/0!</v>
      </c>
      <c r="H248" s="48">
        <f t="shared" si="59"/>
        <v>0</v>
      </c>
    </row>
    <row r="249" spans="1:8" ht="15" customHeight="1">
      <c r="A249" s="47">
        <v>3</v>
      </c>
      <c r="B249" s="47" t="s">
        <v>5</v>
      </c>
      <c r="C249" s="49">
        <f t="shared" si="63"/>
        <v>0</v>
      </c>
      <c r="D249" s="48">
        <f t="shared" si="44"/>
        <v>0</v>
      </c>
      <c r="E249" s="52">
        <f t="shared" si="63"/>
        <v>4798</v>
      </c>
      <c r="F249" s="49">
        <f t="shared" si="63"/>
        <v>0</v>
      </c>
      <c r="G249" s="48" t="e">
        <f t="shared" si="45"/>
        <v>#DIV/0!</v>
      </c>
      <c r="H249" s="48">
        <f t="shared" si="59"/>
        <v>0</v>
      </c>
    </row>
    <row r="250" spans="1:8" ht="15.75" customHeight="1">
      <c r="A250" s="47">
        <v>329</v>
      </c>
      <c r="B250" s="47" t="s">
        <v>23</v>
      </c>
      <c r="C250" s="49">
        <f t="shared" si="63"/>
        <v>0</v>
      </c>
      <c r="D250" s="48">
        <f t="shared" si="44"/>
        <v>0</v>
      </c>
      <c r="E250" s="52">
        <f t="shared" si="63"/>
        <v>4798</v>
      </c>
      <c r="F250" s="49">
        <f t="shared" si="63"/>
        <v>0</v>
      </c>
      <c r="G250" s="48" t="e">
        <f t="shared" si="45"/>
        <v>#DIV/0!</v>
      </c>
      <c r="H250" s="48">
        <f t="shared" si="59"/>
        <v>0</v>
      </c>
    </row>
    <row r="251" spans="1:8" ht="15.75" customHeight="1">
      <c r="A251" s="47">
        <v>3299</v>
      </c>
      <c r="B251" s="47" t="s">
        <v>23</v>
      </c>
      <c r="C251" s="48">
        <v>0</v>
      </c>
      <c r="D251" s="48">
        <f t="shared" si="44"/>
        <v>0</v>
      </c>
      <c r="E251" s="48">
        <v>4798</v>
      </c>
      <c r="F251" s="48">
        <v>0</v>
      </c>
      <c r="G251" s="48" t="e">
        <f t="shared" si="45"/>
        <v>#DIV/0!</v>
      </c>
      <c r="H251" s="48">
        <f t="shared" si="59"/>
        <v>0</v>
      </c>
    </row>
    <row r="252" spans="1:8" ht="15.75" customHeight="1">
      <c r="A252" s="47">
        <v>4</v>
      </c>
      <c r="B252" s="47" t="s">
        <v>45</v>
      </c>
      <c r="C252" s="48">
        <f t="shared" ref="C252:F254" si="64">SUM(C253)</f>
        <v>0</v>
      </c>
      <c r="D252" s="48">
        <f t="shared" si="44"/>
        <v>0</v>
      </c>
      <c r="E252" s="48">
        <f t="shared" si="64"/>
        <v>53163</v>
      </c>
      <c r="F252" s="48">
        <f t="shared" si="64"/>
        <v>0</v>
      </c>
      <c r="G252" s="48" t="e">
        <f t="shared" si="45"/>
        <v>#DIV/0!</v>
      </c>
      <c r="H252" s="48">
        <f t="shared" ref="H252:H255" si="65">SUM(F252/E252)*100</f>
        <v>0</v>
      </c>
    </row>
    <row r="253" spans="1:8" ht="15.75" customHeight="1">
      <c r="A253" s="47">
        <v>42</v>
      </c>
      <c r="B253" s="47" t="s">
        <v>46</v>
      </c>
      <c r="C253" s="48">
        <f t="shared" si="64"/>
        <v>0</v>
      </c>
      <c r="D253" s="48">
        <f t="shared" si="44"/>
        <v>0</v>
      </c>
      <c r="E253" s="48">
        <f t="shared" si="64"/>
        <v>53163</v>
      </c>
      <c r="F253" s="48">
        <f t="shared" si="64"/>
        <v>0</v>
      </c>
      <c r="G253" s="48" t="e">
        <f t="shared" si="45"/>
        <v>#DIV/0!</v>
      </c>
      <c r="H253" s="48">
        <f t="shared" si="65"/>
        <v>0</v>
      </c>
    </row>
    <row r="254" spans="1:8" ht="15.75" customHeight="1">
      <c r="A254" s="47">
        <v>422</v>
      </c>
      <c r="B254" s="47" t="s">
        <v>47</v>
      </c>
      <c r="C254" s="48">
        <f t="shared" si="64"/>
        <v>0</v>
      </c>
      <c r="D254" s="48">
        <f t="shared" si="44"/>
        <v>0</v>
      </c>
      <c r="E254" s="48">
        <f t="shared" si="64"/>
        <v>53163</v>
      </c>
      <c r="F254" s="48">
        <f t="shared" si="64"/>
        <v>0</v>
      </c>
      <c r="G254" s="48" t="e">
        <f t="shared" si="45"/>
        <v>#DIV/0!</v>
      </c>
      <c r="H254" s="48">
        <f t="shared" si="65"/>
        <v>0</v>
      </c>
    </row>
    <row r="255" spans="1:8" ht="15.75" customHeight="1">
      <c r="A255" s="47">
        <v>4227</v>
      </c>
      <c r="B255" s="47" t="s">
        <v>63</v>
      </c>
      <c r="C255" s="48"/>
      <c r="D255" s="48">
        <f t="shared" si="44"/>
        <v>0</v>
      </c>
      <c r="E255" s="48">
        <v>53163</v>
      </c>
      <c r="F255" s="48"/>
      <c r="G255" s="48" t="e">
        <f t="shared" si="45"/>
        <v>#DIV/0!</v>
      </c>
      <c r="H255" s="48">
        <f t="shared" si="65"/>
        <v>0</v>
      </c>
    </row>
    <row r="256" spans="1:8" ht="30" customHeight="1">
      <c r="A256" s="47" t="s">
        <v>83</v>
      </c>
      <c r="B256" s="50" t="s">
        <v>84</v>
      </c>
      <c r="C256" s="48">
        <f>SUM(C257)</f>
        <v>3750532.8900000006</v>
      </c>
      <c r="D256" s="48">
        <f t="shared" si="44"/>
        <v>497781.25821222382</v>
      </c>
      <c r="E256" s="91">
        <f>SUM(E257)</f>
        <v>1092692</v>
      </c>
      <c r="F256" s="48">
        <f>SUM(F257)</f>
        <v>527199.14999999991</v>
      </c>
      <c r="G256" s="48">
        <f t="shared" si="45"/>
        <v>105.90980301135285</v>
      </c>
      <c r="H256" s="48">
        <f t="shared" si="55"/>
        <v>48.247735867014669</v>
      </c>
    </row>
    <row r="257" spans="1:8" ht="30" customHeight="1">
      <c r="A257" s="89" t="s">
        <v>86</v>
      </c>
      <c r="B257" s="50" t="s">
        <v>85</v>
      </c>
      <c r="C257" s="48">
        <f t="shared" ref="C257:F257" si="66">SUM(C258)</f>
        <v>3750532.8900000006</v>
      </c>
      <c r="D257" s="48">
        <f t="shared" si="44"/>
        <v>497781.25821222382</v>
      </c>
      <c r="E257" s="48">
        <f t="shared" si="66"/>
        <v>1092692</v>
      </c>
      <c r="F257" s="48">
        <f t="shared" si="66"/>
        <v>527199.14999999991</v>
      </c>
      <c r="G257" s="48">
        <f t="shared" si="45"/>
        <v>105.90980301135285</v>
      </c>
      <c r="H257" s="48">
        <f t="shared" si="55"/>
        <v>48.247735867014669</v>
      </c>
    </row>
    <row r="258" spans="1:8" ht="30" customHeight="1">
      <c r="A258" s="50" t="s">
        <v>37</v>
      </c>
      <c r="B258" s="47" t="s">
        <v>77</v>
      </c>
      <c r="C258" s="51">
        <f t="shared" ref="C258:F260" si="67">SUM(C259)</f>
        <v>3750532.8900000006</v>
      </c>
      <c r="D258" s="48">
        <f t="shared" si="44"/>
        <v>497781.25821222382</v>
      </c>
      <c r="E258" s="51">
        <f t="shared" si="67"/>
        <v>1092692</v>
      </c>
      <c r="F258" s="51">
        <f t="shared" si="67"/>
        <v>527199.14999999991</v>
      </c>
      <c r="G258" s="48">
        <f t="shared" si="45"/>
        <v>105.90980301135285</v>
      </c>
      <c r="H258" s="48">
        <f t="shared" si="55"/>
        <v>48.247735867014669</v>
      </c>
    </row>
    <row r="259" spans="1:8">
      <c r="A259" s="47" t="s">
        <v>39</v>
      </c>
      <c r="B259" s="47" t="s">
        <v>58</v>
      </c>
      <c r="C259" s="48">
        <f t="shared" si="67"/>
        <v>3750532.8900000006</v>
      </c>
      <c r="D259" s="48">
        <f t="shared" si="44"/>
        <v>497781.25821222382</v>
      </c>
      <c r="E259" s="48">
        <f t="shared" si="67"/>
        <v>1092692</v>
      </c>
      <c r="F259" s="48">
        <f t="shared" si="67"/>
        <v>527199.14999999991</v>
      </c>
      <c r="G259" s="48">
        <f t="shared" si="45"/>
        <v>105.90980301135285</v>
      </c>
      <c r="H259" s="48">
        <f t="shared" si="55"/>
        <v>48.247735867014669</v>
      </c>
    </row>
    <row r="260" spans="1:8" ht="15.75" customHeight="1">
      <c r="A260" s="47" t="s">
        <v>39</v>
      </c>
      <c r="B260" s="47" t="s">
        <v>59</v>
      </c>
      <c r="C260" s="48">
        <f t="shared" si="67"/>
        <v>3750532.8900000006</v>
      </c>
      <c r="D260" s="48">
        <f t="shared" si="44"/>
        <v>497781.25821222382</v>
      </c>
      <c r="E260" s="48">
        <f t="shared" si="67"/>
        <v>1092692</v>
      </c>
      <c r="F260" s="48">
        <f t="shared" si="67"/>
        <v>527199.14999999991</v>
      </c>
      <c r="G260" s="48">
        <f t="shared" si="45"/>
        <v>105.90980301135285</v>
      </c>
      <c r="H260" s="48">
        <f t="shared" si="55"/>
        <v>48.247735867014669</v>
      </c>
    </row>
    <row r="261" spans="1:8" ht="15" customHeight="1">
      <c r="A261" s="47">
        <v>3</v>
      </c>
      <c r="B261" s="47" t="s">
        <v>5</v>
      </c>
      <c r="C261" s="48">
        <f>SUM(C262+C272)</f>
        <v>3750532.8900000006</v>
      </c>
      <c r="D261" s="48">
        <f t="shared" si="44"/>
        <v>497781.25821222382</v>
      </c>
      <c r="E261" s="52">
        <f>SUM(E262+E272)</f>
        <v>1092692</v>
      </c>
      <c r="F261" s="48">
        <f>SUM(F262+F272)</f>
        <v>527199.14999999991</v>
      </c>
      <c r="G261" s="48">
        <f t="shared" si="45"/>
        <v>105.90980301135285</v>
      </c>
      <c r="H261" s="48">
        <f t="shared" si="55"/>
        <v>48.247735867014669</v>
      </c>
    </row>
    <row r="262" spans="1:8" ht="15" customHeight="1">
      <c r="A262" s="47">
        <v>31</v>
      </c>
      <c r="B262" s="47" t="s">
        <v>66</v>
      </c>
      <c r="C262" s="48">
        <f>SUM(C263+C267+C269)</f>
        <v>3739457.8900000006</v>
      </c>
      <c r="D262" s="48">
        <f t="shared" ref="D262:D325" si="68">SUM(C262/7.5345)</f>
        <v>496311.35310903186</v>
      </c>
      <c r="E262" s="52">
        <f>SUM(E263+E267+E269)</f>
        <v>1090004</v>
      </c>
      <c r="F262" s="48">
        <f>SUM(F263+F267+F269)</f>
        <v>525706.04999999993</v>
      </c>
      <c r="G262" s="48">
        <f t="shared" ref="G262:G325" si="69">SUM(F262/D262)*100</f>
        <v>105.92263237720265</v>
      </c>
      <c r="H262" s="48">
        <f t="shared" si="55"/>
        <v>48.229735854180348</v>
      </c>
    </row>
    <row r="263" spans="1:8" ht="15.75" customHeight="1">
      <c r="A263" s="47">
        <v>311</v>
      </c>
      <c r="B263" s="47" t="s">
        <v>67</v>
      </c>
      <c r="C263" s="48">
        <f>SUM(C264:C266)</f>
        <v>2726629.8000000003</v>
      </c>
      <c r="D263" s="48">
        <f t="shared" si="68"/>
        <v>361885.96456301014</v>
      </c>
      <c r="E263" s="52">
        <f>SUM(E264:E266)</f>
        <v>736429</v>
      </c>
      <c r="F263" s="48">
        <f>SUM(F264:F266)</f>
        <v>363177.54</v>
      </c>
      <c r="G263" s="48">
        <f t="shared" si="69"/>
        <v>100.35690122399454</v>
      </c>
      <c r="H263" s="48">
        <f t="shared" si="55"/>
        <v>49.31602910803349</v>
      </c>
    </row>
    <row r="264" spans="1:8" ht="15.75" customHeight="1">
      <c r="A264" s="47">
        <v>3111</v>
      </c>
      <c r="B264" s="47" t="s">
        <v>68</v>
      </c>
      <c r="C264" s="48">
        <v>2444870.31</v>
      </c>
      <c r="D264" s="48">
        <f t="shared" si="68"/>
        <v>324490.05375273741</v>
      </c>
      <c r="E264" s="59">
        <v>659150</v>
      </c>
      <c r="F264" s="48">
        <v>326937.61</v>
      </c>
      <c r="G264" s="48">
        <f t="shared" si="69"/>
        <v>100.75427774101439</v>
      </c>
      <c r="H264" s="48">
        <f t="shared" si="55"/>
        <v>49.59988014867632</v>
      </c>
    </row>
    <row r="265" spans="1:8" ht="15.75" customHeight="1">
      <c r="A265" s="47">
        <v>3113</v>
      </c>
      <c r="B265" s="47" t="s">
        <v>92</v>
      </c>
      <c r="C265" s="48">
        <v>86084.72</v>
      </c>
      <c r="D265" s="48">
        <f t="shared" si="68"/>
        <v>11425.405799986727</v>
      </c>
      <c r="E265" s="59">
        <v>19966</v>
      </c>
      <c r="F265" s="48">
        <v>9773.82</v>
      </c>
      <c r="G265" s="48">
        <f t="shared" si="69"/>
        <v>85.544620218315174</v>
      </c>
      <c r="H265" s="48">
        <f t="shared" ref="H265" si="70">SUM(F265/E265)*100</f>
        <v>48.952318942201742</v>
      </c>
    </row>
    <row r="266" spans="1:8">
      <c r="A266" s="47">
        <v>3114</v>
      </c>
      <c r="B266" s="47" t="s">
        <v>90</v>
      </c>
      <c r="C266" s="48">
        <v>195674.77</v>
      </c>
      <c r="D266" s="48">
        <f t="shared" si="68"/>
        <v>25970.505010286015</v>
      </c>
      <c r="E266" s="59">
        <v>57313</v>
      </c>
      <c r="F266" s="48">
        <v>26466.11</v>
      </c>
      <c r="G266" s="48">
        <f t="shared" si="69"/>
        <v>101.90833789915787</v>
      </c>
      <c r="H266" s="48">
        <f t="shared" si="55"/>
        <v>46.178196918674644</v>
      </c>
    </row>
    <row r="267" spans="1:8" ht="15.75" customHeight="1">
      <c r="A267" s="47">
        <v>312</v>
      </c>
      <c r="B267" s="47" t="s">
        <v>89</v>
      </c>
      <c r="C267" s="48">
        <f>SUM(C268)</f>
        <v>107498.89</v>
      </c>
      <c r="D267" s="48">
        <f t="shared" si="68"/>
        <v>14267.554582254959</v>
      </c>
      <c r="E267" s="52">
        <f>SUM(E268)</f>
        <v>26976</v>
      </c>
      <c r="F267" s="48">
        <f>SUM(F268)</f>
        <v>17720.919999999998</v>
      </c>
      <c r="G267" s="48">
        <f t="shared" si="69"/>
        <v>124.20432596094713</v>
      </c>
      <c r="H267" s="48">
        <f t="shared" si="55"/>
        <v>65.691429418742572</v>
      </c>
    </row>
    <row r="268" spans="1:8" ht="15.75" customHeight="1">
      <c r="A268" s="47">
        <v>3121</v>
      </c>
      <c r="B268" s="47" t="s">
        <v>89</v>
      </c>
      <c r="C268" s="48">
        <v>107498.89</v>
      </c>
      <c r="D268" s="48">
        <f t="shared" si="68"/>
        <v>14267.554582254959</v>
      </c>
      <c r="E268" s="59">
        <v>26976</v>
      </c>
      <c r="F268" s="48">
        <v>17720.919999999998</v>
      </c>
      <c r="G268" s="48">
        <f t="shared" si="69"/>
        <v>124.20432596094713</v>
      </c>
      <c r="H268" s="48">
        <f t="shared" si="55"/>
        <v>65.691429418742572</v>
      </c>
    </row>
    <row r="269" spans="1:8" ht="15.75" customHeight="1">
      <c r="A269" s="47">
        <v>313</v>
      </c>
      <c r="B269" s="47" t="s">
        <v>69</v>
      </c>
      <c r="C269" s="48">
        <f t="shared" ref="C269" si="71">SUM(C270:C271)</f>
        <v>905329.2</v>
      </c>
      <c r="D269" s="48">
        <f t="shared" si="68"/>
        <v>120157.83396376666</v>
      </c>
      <c r="E269" s="52">
        <f t="shared" ref="E269:F269" si="72">SUM(E270:E271)</f>
        <v>326599</v>
      </c>
      <c r="F269" s="48">
        <f t="shared" si="72"/>
        <v>144807.59</v>
      </c>
      <c r="G269" s="48">
        <f t="shared" si="69"/>
        <v>120.51448101475133</v>
      </c>
      <c r="H269" s="48">
        <f t="shared" si="55"/>
        <v>44.338038389584781</v>
      </c>
    </row>
    <row r="270" spans="1:8" ht="15.75" customHeight="1">
      <c r="A270" s="47">
        <v>3131</v>
      </c>
      <c r="B270" s="47" t="s">
        <v>91</v>
      </c>
      <c r="C270" s="48">
        <v>390931.68</v>
      </c>
      <c r="D270" s="48">
        <f t="shared" si="68"/>
        <v>51885.550467847897</v>
      </c>
      <c r="E270" s="59">
        <v>183299</v>
      </c>
      <c r="F270" s="48">
        <v>72812.97</v>
      </c>
      <c r="G270" s="48">
        <f t="shared" si="69"/>
        <v>140.33381036425598</v>
      </c>
      <c r="H270" s="48">
        <f t="shared" si="55"/>
        <v>39.723604602316435</v>
      </c>
    </row>
    <row r="271" spans="1:8" ht="15.75" customHeight="1">
      <c r="A271" s="47">
        <v>3132</v>
      </c>
      <c r="B271" s="47" t="s">
        <v>70</v>
      </c>
      <c r="C271" s="48">
        <v>514397.52</v>
      </c>
      <c r="D271" s="48">
        <f t="shared" si="68"/>
        <v>68272.283495918775</v>
      </c>
      <c r="E271" s="59">
        <v>143300</v>
      </c>
      <c r="F271" s="48">
        <v>71994.62</v>
      </c>
      <c r="G271" s="48">
        <f t="shared" si="69"/>
        <v>105.45219276912532</v>
      </c>
      <c r="H271" s="48">
        <f t="shared" ref="H271" si="73">SUM(F271/E271)*100</f>
        <v>50.240488485694343</v>
      </c>
    </row>
    <row r="272" spans="1:8">
      <c r="A272" s="47">
        <v>32</v>
      </c>
      <c r="B272" s="47" t="s">
        <v>6</v>
      </c>
      <c r="C272" s="48">
        <f>SUM(C275)</f>
        <v>11075</v>
      </c>
      <c r="D272" s="48">
        <f t="shared" si="68"/>
        <v>1469.9051031919835</v>
      </c>
      <c r="E272" s="52">
        <f>SUM(E275)</f>
        <v>2688</v>
      </c>
      <c r="F272" s="48">
        <f>SUM(F275)</f>
        <v>1493.1</v>
      </c>
      <c r="G272" s="48">
        <f t="shared" si="69"/>
        <v>101.57798600451467</v>
      </c>
      <c r="H272" s="48">
        <f t="shared" si="55"/>
        <v>55.546874999999993</v>
      </c>
    </row>
    <row r="273" spans="1:8">
      <c r="A273" s="47">
        <v>323</v>
      </c>
      <c r="B273" s="47" t="s">
        <v>16</v>
      </c>
      <c r="C273" s="48">
        <f t="shared" ref="C273:F273" si="74">SUM(C274)</f>
        <v>0</v>
      </c>
      <c r="D273" s="48">
        <f t="shared" si="68"/>
        <v>0</v>
      </c>
      <c r="E273" s="52">
        <f t="shared" si="74"/>
        <v>0</v>
      </c>
      <c r="F273" s="48">
        <f t="shared" si="74"/>
        <v>0</v>
      </c>
      <c r="G273" s="48" t="e">
        <f t="shared" si="69"/>
        <v>#DIV/0!</v>
      </c>
      <c r="H273" s="48" t="e">
        <f t="shared" ref="H273:H274" si="75">SUM(F273/E273)*100</f>
        <v>#DIV/0!</v>
      </c>
    </row>
    <row r="274" spans="1:8">
      <c r="A274" s="47">
        <v>3237</v>
      </c>
      <c r="B274" s="47" t="s">
        <v>75</v>
      </c>
      <c r="C274" s="48">
        <v>0</v>
      </c>
      <c r="D274" s="48">
        <f t="shared" si="68"/>
        <v>0</v>
      </c>
      <c r="E274" s="59">
        <v>0</v>
      </c>
      <c r="F274" s="48">
        <v>0</v>
      </c>
      <c r="G274" s="48" t="e">
        <f t="shared" si="69"/>
        <v>#DIV/0!</v>
      </c>
      <c r="H274" s="48" t="e">
        <f t="shared" si="75"/>
        <v>#DIV/0!</v>
      </c>
    </row>
    <row r="275" spans="1:8" ht="15.75" customHeight="1">
      <c r="A275" s="47">
        <v>329</v>
      </c>
      <c r="B275" s="47" t="s">
        <v>23</v>
      </c>
      <c r="C275" s="48">
        <f>SUM(C276)</f>
        <v>11075</v>
      </c>
      <c r="D275" s="48">
        <f t="shared" si="68"/>
        <v>1469.9051031919835</v>
      </c>
      <c r="E275" s="52">
        <f>SUM(E276)</f>
        <v>2688</v>
      </c>
      <c r="F275" s="48">
        <f>SUM(F276)</f>
        <v>1493.1</v>
      </c>
      <c r="G275" s="48">
        <f t="shared" si="69"/>
        <v>101.57798600451467</v>
      </c>
      <c r="H275" s="48">
        <f t="shared" si="55"/>
        <v>55.546874999999993</v>
      </c>
    </row>
    <row r="276" spans="1:8" ht="15.75" customHeight="1">
      <c r="A276" s="47">
        <v>3295</v>
      </c>
      <c r="B276" s="47" t="s">
        <v>26</v>
      </c>
      <c r="C276" s="48">
        <v>11075</v>
      </c>
      <c r="D276" s="48">
        <f t="shared" si="68"/>
        <v>1469.9051031919835</v>
      </c>
      <c r="E276" s="59">
        <v>2688</v>
      </c>
      <c r="F276" s="48">
        <v>1493.1</v>
      </c>
      <c r="G276" s="48">
        <f t="shared" si="69"/>
        <v>101.57798600451467</v>
      </c>
      <c r="H276" s="48">
        <f t="shared" si="55"/>
        <v>55.546874999999993</v>
      </c>
    </row>
    <row r="277" spans="1:8" ht="35.1" customHeight="1">
      <c r="A277" s="50" t="s">
        <v>143</v>
      </c>
      <c r="B277" s="50" t="s">
        <v>188</v>
      </c>
      <c r="C277" s="48"/>
      <c r="D277" s="48">
        <f t="shared" si="68"/>
        <v>0</v>
      </c>
      <c r="E277" s="91">
        <f t="shared" ref="E277:F281" si="76">SUM(E278)</f>
        <v>26263</v>
      </c>
      <c r="F277" s="59">
        <f t="shared" si="76"/>
        <v>3045.76</v>
      </c>
      <c r="G277" s="48" t="e">
        <f t="shared" ref="G277:G291" si="77">SUM(F277/D277)*100</f>
        <v>#DIV/0!</v>
      </c>
      <c r="H277" s="48">
        <f t="shared" ref="H277:H291" si="78">SUM(F277/E277)*100</f>
        <v>11.59715188668469</v>
      </c>
    </row>
    <row r="278" spans="1:8" ht="35.1" customHeight="1">
      <c r="A278" s="50" t="s">
        <v>37</v>
      </c>
      <c r="B278" s="47" t="s">
        <v>77</v>
      </c>
      <c r="C278" s="48"/>
      <c r="D278" s="48">
        <f t="shared" si="68"/>
        <v>0</v>
      </c>
      <c r="E278" s="59">
        <f t="shared" si="76"/>
        <v>26263</v>
      </c>
      <c r="F278" s="59">
        <f t="shared" si="76"/>
        <v>3045.76</v>
      </c>
      <c r="G278" s="48" t="e">
        <f t="shared" si="77"/>
        <v>#DIV/0!</v>
      </c>
      <c r="H278" s="48">
        <f t="shared" si="78"/>
        <v>11.59715188668469</v>
      </c>
    </row>
    <row r="279" spans="1:8" ht="15.75" customHeight="1">
      <c r="A279" s="47" t="s">
        <v>39</v>
      </c>
      <c r="B279" s="47" t="s">
        <v>58</v>
      </c>
      <c r="C279" s="48"/>
      <c r="D279" s="48">
        <f t="shared" si="68"/>
        <v>0</v>
      </c>
      <c r="E279" s="59">
        <f t="shared" si="76"/>
        <v>26263</v>
      </c>
      <c r="F279" s="59">
        <f t="shared" si="76"/>
        <v>3045.76</v>
      </c>
      <c r="G279" s="48" t="e">
        <f t="shared" si="77"/>
        <v>#DIV/0!</v>
      </c>
      <c r="H279" s="48">
        <f t="shared" si="78"/>
        <v>11.59715188668469</v>
      </c>
    </row>
    <row r="280" spans="1:8" ht="15.75" customHeight="1">
      <c r="A280" s="47" t="s">
        <v>39</v>
      </c>
      <c r="B280" s="47" t="s">
        <v>59</v>
      </c>
      <c r="C280" s="48"/>
      <c r="D280" s="48">
        <f t="shared" si="68"/>
        <v>0</v>
      </c>
      <c r="E280" s="59">
        <f t="shared" si="76"/>
        <v>26263</v>
      </c>
      <c r="F280" s="59">
        <f t="shared" si="76"/>
        <v>3045.76</v>
      </c>
      <c r="G280" s="48" t="e">
        <f t="shared" si="77"/>
        <v>#DIV/0!</v>
      </c>
      <c r="H280" s="48">
        <f t="shared" si="78"/>
        <v>11.59715188668469</v>
      </c>
    </row>
    <row r="281" spans="1:8" ht="15.75" customHeight="1">
      <c r="A281" s="47">
        <v>3</v>
      </c>
      <c r="B281" s="47" t="s">
        <v>5</v>
      </c>
      <c r="C281" s="48"/>
      <c r="D281" s="48">
        <f t="shared" si="68"/>
        <v>0</v>
      </c>
      <c r="E281" s="59">
        <f t="shared" si="76"/>
        <v>26263</v>
      </c>
      <c r="F281" s="59">
        <f t="shared" si="76"/>
        <v>3045.76</v>
      </c>
      <c r="G281" s="48" t="e">
        <f t="shared" si="77"/>
        <v>#DIV/0!</v>
      </c>
      <c r="H281" s="48">
        <f t="shared" si="78"/>
        <v>11.59715188668469</v>
      </c>
    </row>
    <row r="282" spans="1:8" ht="15.75" customHeight="1">
      <c r="A282" s="47">
        <v>32</v>
      </c>
      <c r="B282" s="47" t="s">
        <v>6</v>
      </c>
      <c r="C282" s="48"/>
      <c r="D282" s="48">
        <f t="shared" si="68"/>
        <v>0</v>
      </c>
      <c r="E282" s="59">
        <f>SUM(E283+E286+E290)</f>
        <v>26263</v>
      </c>
      <c r="F282" s="59">
        <f>SUM(F283+F286+F290)</f>
        <v>3045.76</v>
      </c>
      <c r="G282" s="48" t="e">
        <f t="shared" si="77"/>
        <v>#DIV/0!</v>
      </c>
      <c r="H282" s="48">
        <f t="shared" si="78"/>
        <v>11.59715188668469</v>
      </c>
    </row>
    <row r="283" spans="1:8" ht="15.75" customHeight="1">
      <c r="A283" s="47">
        <v>322</v>
      </c>
      <c r="B283" s="47" t="s">
        <v>12</v>
      </c>
      <c r="C283" s="48"/>
      <c r="D283" s="48">
        <f t="shared" si="68"/>
        <v>0</v>
      </c>
      <c r="E283" s="59">
        <f>SUM(E284:E285)</f>
        <v>25201</v>
      </c>
      <c r="F283" s="59">
        <f>SUM(F284:F285)</f>
        <v>1998.3600000000001</v>
      </c>
      <c r="G283" s="48" t="e">
        <f t="shared" si="77"/>
        <v>#DIV/0!</v>
      </c>
      <c r="H283" s="48">
        <f t="shared" si="78"/>
        <v>7.9296853299472252</v>
      </c>
    </row>
    <row r="284" spans="1:8" ht="15.75" customHeight="1">
      <c r="A284" s="47">
        <v>3221</v>
      </c>
      <c r="B284" s="47" t="s">
        <v>13</v>
      </c>
      <c r="C284" s="48"/>
      <c r="D284" s="48">
        <f t="shared" si="68"/>
        <v>0</v>
      </c>
      <c r="E284" s="59">
        <v>24451</v>
      </c>
      <c r="F284" s="48">
        <v>1710.2</v>
      </c>
      <c r="G284" s="48" t="e">
        <f t="shared" si="77"/>
        <v>#DIV/0!</v>
      </c>
      <c r="H284" s="48">
        <f t="shared" si="78"/>
        <v>6.9943969571796663</v>
      </c>
    </row>
    <row r="285" spans="1:8" ht="15.75" customHeight="1">
      <c r="A285" s="47">
        <v>3225</v>
      </c>
      <c r="B285" s="47" t="s">
        <v>31</v>
      </c>
      <c r="C285" s="48"/>
      <c r="D285" s="48">
        <f t="shared" si="68"/>
        <v>0</v>
      </c>
      <c r="E285" s="59">
        <v>750</v>
      </c>
      <c r="F285" s="48">
        <v>288.16000000000003</v>
      </c>
      <c r="G285" s="48" t="e">
        <f t="shared" si="77"/>
        <v>#DIV/0!</v>
      </c>
      <c r="H285" s="48">
        <f t="shared" si="78"/>
        <v>38.421333333333337</v>
      </c>
    </row>
    <row r="286" spans="1:8" ht="15.75" customHeight="1">
      <c r="A286" s="47">
        <v>323</v>
      </c>
      <c r="B286" s="47" t="s">
        <v>16</v>
      </c>
      <c r="C286" s="48"/>
      <c r="D286" s="48">
        <f t="shared" si="68"/>
        <v>0</v>
      </c>
      <c r="E286" s="59">
        <f>SUM(E287:E289)</f>
        <v>929</v>
      </c>
      <c r="F286" s="48">
        <f>SUM(F287+F288+F289)</f>
        <v>620</v>
      </c>
      <c r="G286" s="48" t="e">
        <f t="shared" si="77"/>
        <v>#DIV/0!</v>
      </c>
      <c r="H286" s="48">
        <f t="shared" si="78"/>
        <v>66.738428417653395</v>
      </c>
    </row>
    <row r="287" spans="1:8" ht="15.75" customHeight="1">
      <c r="A287" s="47">
        <v>3231</v>
      </c>
      <c r="B287" s="47" t="s">
        <v>17</v>
      </c>
      <c r="C287" s="48"/>
      <c r="D287" s="48">
        <f t="shared" si="68"/>
        <v>0</v>
      </c>
      <c r="E287" s="59">
        <v>396</v>
      </c>
      <c r="F287" s="48">
        <v>120</v>
      </c>
      <c r="G287" s="48" t="e">
        <f t="shared" si="77"/>
        <v>#DIV/0!</v>
      </c>
      <c r="H287" s="48">
        <f t="shared" si="78"/>
        <v>30.303030303030305</v>
      </c>
    </row>
    <row r="288" spans="1:8" ht="15.75" customHeight="1">
      <c r="A288" s="47">
        <v>3233</v>
      </c>
      <c r="B288" s="47" t="s">
        <v>19</v>
      </c>
      <c r="C288" s="48"/>
      <c r="D288" s="48">
        <f t="shared" si="68"/>
        <v>0</v>
      </c>
      <c r="E288" s="59">
        <v>133</v>
      </c>
      <c r="F288" s="48">
        <v>500</v>
      </c>
      <c r="G288" s="48" t="e">
        <f t="shared" si="77"/>
        <v>#DIV/0!</v>
      </c>
      <c r="H288" s="48">
        <f t="shared" si="78"/>
        <v>375.93984962406017</v>
      </c>
    </row>
    <row r="289" spans="1:8" ht="15.75" customHeight="1">
      <c r="A289" s="47">
        <v>3237</v>
      </c>
      <c r="B289" s="47" t="s">
        <v>75</v>
      </c>
      <c r="C289" s="48"/>
      <c r="D289" s="48">
        <f t="shared" si="68"/>
        <v>0</v>
      </c>
      <c r="E289" s="59">
        <v>400</v>
      </c>
      <c r="F289" s="48">
        <v>0</v>
      </c>
      <c r="G289" s="48" t="e">
        <f t="shared" si="77"/>
        <v>#DIV/0!</v>
      </c>
      <c r="H289" s="48">
        <f t="shared" si="78"/>
        <v>0</v>
      </c>
    </row>
    <row r="290" spans="1:8" ht="15.75" customHeight="1">
      <c r="A290" s="47">
        <v>329</v>
      </c>
      <c r="B290" s="47" t="s">
        <v>23</v>
      </c>
      <c r="C290" s="48"/>
      <c r="D290" s="48">
        <f t="shared" si="68"/>
        <v>0</v>
      </c>
      <c r="E290" s="59">
        <f>SUM(E291)</f>
        <v>133</v>
      </c>
      <c r="F290" s="48">
        <f>SUM(F291)</f>
        <v>427.4</v>
      </c>
      <c r="G290" s="48" t="e">
        <f t="shared" si="77"/>
        <v>#DIV/0!</v>
      </c>
      <c r="H290" s="48">
        <f t="shared" si="78"/>
        <v>321.35338345864659</v>
      </c>
    </row>
    <row r="291" spans="1:8" ht="15.75" customHeight="1">
      <c r="A291" s="47">
        <v>3293</v>
      </c>
      <c r="B291" s="47" t="s">
        <v>24</v>
      </c>
      <c r="C291" s="48"/>
      <c r="D291" s="48">
        <f t="shared" si="68"/>
        <v>0</v>
      </c>
      <c r="E291" s="59">
        <v>133</v>
      </c>
      <c r="F291" s="48">
        <v>427.4</v>
      </c>
      <c r="G291" s="48" t="e">
        <f t="shared" si="77"/>
        <v>#DIV/0!</v>
      </c>
      <c r="H291" s="48">
        <f t="shared" si="78"/>
        <v>321.35338345864659</v>
      </c>
    </row>
    <row r="292" spans="1:8" ht="35.1" customHeight="1">
      <c r="A292" s="50" t="s">
        <v>143</v>
      </c>
      <c r="B292" s="47" t="s">
        <v>187</v>
      </c>
      <c r="C292" s="48"/>
      <c r="D292" s="48">
        <f t="shared" si="68"/>
        <v>0</v>
      </c>
      <c r="E292" s="91">
        <f t="shared" ref="E292:F294" si="79">SUM(E293)</f>
        <v>3626</v>
      </c>
      <c r="F292" s="59">
        <f t="shared" si="79"/>
        <v>2000</v>
      </c>
      <c r="G292" s="48" t="e">
        <f t="shared" si="69"/>
        <v>#DIV/0!</v>
      </c>
      <c r="H292" s="48">
        <f t="shared" si="55"/>
        <v>55.157198014340871</v>
      </c>
    </row>
    <row r="293" spans="1:8" ht="35.1" customHeight="1">
      <c r="A293" s="50" t="s">
        <v>37</v>
      </c>
      <c r="B293" s="47" t="s">
        <v>77</v>
      </c>
      <c r="C293" s="48"/>
      <c r="D293" s="48">
        <f t="shared" si="68"/>
        <v>0</v>
      </c>
      <c r="E293" s="59">
        <f t="shared" si="79"/>
        <v>3626</v>
      </c>
      <c r="F293" s="59">
        <f t="shared" si="79"/>
        <v>2000</v>
      </c>
      <c r="G293" s="48" t="e">
        <f t="shared" si="69"/>
        <v>#DIV/0!</v>
      </c>
      <c r="H293" s="48">
        <f t="shared" si="55"/>
        <v>55.157198014340871</v>
      </c>
    </row>
    <row r="294" spans="1:8" ht="15.75" customHeight="1">
      <c r="A294" s="47" t="s">
        <v>39</v>
      </c>
      <c r="B294" s="47" t="s">
        <v>58</v>
      </c>
      <c r="C294" s="48"/>
      <c r="D294" s="48">
        <f t="shared" si="68"/>
        <v>0</v>
      </c>
      <c r="E294" s="59">
        <f t="shared" si="79"/>
        <v>3626</v>
      </c>
      <c r="F294" s="59">
        <f t="shared" si="79"/>
        <v>2000</v>
      </c>
      <c r="G294" s="48" t="e">
        <f t="shared" si="69"/>
        <v>#DIV/0!</v>
      </c>
      <c r="H294" s="48">
        <f t="shared" si="55"/>
        <v>55.157198014340871</v>
      </c>
    </row>
    <row r="295" spans="1:8" ht="15.75" customHeight="1">
      <c r="A295" s="47" t="s">
        <v>39</v>
      </c>
      <c r="B295" s="47" t="s">
        <v>59</v>
      </c>
      <c r="C295" s="48"/>
      <c r="D295" s="48">
        <f t="shared" si="68"/>
        <v>0</v>
      </c>
      <c r="E295" s="59">
        <f>SUM(E296+E306)</f>
        <v>3626</v>
      </c>
      <c r="F295" s="59">
        <f>SUM(F296+F306)</f>
        <v>2000</v>
      </c>
      <c r="G295" s="48" t="e">
        <f t="shared" si="69"/>
        <v>#DIV/0!</v>
      </c>
      <c r="H295" s="48">
        <f t="shared" si="55"/>
        <v>55.157198014340871</v>
      </c>
    </row>
    <row r="296" spans="1:8" ht="15.75" customHeight="1">
      <c r="A296" s="47">
        <v>3</v>
      </c>
      <c r="B296" s="47" t="s">
        <v>5</v>
      </c>
      <c r="C296" s="48"/>
      <c r="D296" s="48">
        <f t="shared" si="68"/>
        <v>0</v>
      </c>
      <c r="E296" s="59">
        <f>SUM(E297)</f>
        <v>1724</v>
      </c>
      <c r="F296" s="59">
        <f>SUM(F297)</f>
        <v>2000</v>
      </c>
      <c r="G296" s="48" t="e">
        <f t="shared" si="69"/>
        <v>#DIV/0!</v>
      </c>
      <c r="H296" s="48">
        <f t="shared" si="55"/>
        <v>116.0092807424594</v>
      </c>
    </row>
    <row r="297" spans="1:8" ht="15.75" customHeight="1">
      <c r="A297" s="47">
        <v>32</v>
      </c>
      <c r="B297" s="47" t="s">
        <v>6</v>
      </c>
      <c r="C297" s="48"/>
      <c r="D297" s="48">
        <f t="shared" si="68"/>
        <v>0</v>
      </c>
      <c r="E297" s="59">
        <f>SUM(E298+E301+E304)</f>
        <v>1724</v>
      </c>
      <c r="F297" s="59">
        <f>SUM(F298+F301+F304)</f>
        <v>2000</v>
      </c>
      <c r="G297" s="48" t="e">
        <f t="shared" si="69"/>
        <v>#DIV/0!</v>
      </c>
      <c r="H297" s="48">
        <f t="shared" si="55"/>
        <v>116.0092807424594</v>
      </c>
    </row>
    <row r="298" spans="1:8" ht="15.75" customHeight="1">
      <c r="A298" s="47">
        <v>322</v>
      </c>
      <c r="B298" s="47" t="s">
        <v>12</v>
      </c>
      <c r="C298" s="48"/>
      <c r="D298" s="48">
        <f t="shared" si="68"/>
        <v>0</v>
      </c>
      <c r="E298" s="59">
        <f>SUM(E299+E300)</f>
        <v>645</v>
      </c>
      <c r="F298" s="59">
        <f>SUM(F299+F300)</f>
        <v>1687.5</v>
      </c>
      <c r="G298" s="48" t="e">
        <f t="shared" si="69"/>
        <v>#DIV/0!</v>
      </c>
      <c r="H298" s="48">
        <f t="shared" si="55"/>
        <v>261.62790697674421</v>
      </c>
    </row>
    <row r="299" spans="1:8" ht="15.75" customHeight="1">
      <c r="A299" s="47">
        <v>3221</v>
      </c>
      <c r="B299" s="47" t="s">
        <v>13</v>
      </c>
      <c r="C299" s="48"/>
      <c r="D299" s="48">
        <f t="shared" si="68"/>
        <v>0</v>
      </c>
      <c r="E299" s="59">
        <v>0</v>
      </c>
      <c r="F299" s="59">
        <v>1687.5</v>
      </c>
      <c r="G299" s="48" t="e">
        <f t="shared" si="69"/>
        <v>#DIV/0!</v>
      </c>
      <c r="H299" s="48" t="e">
        <f t="shared" si="55"/>
        <v>#DIV/0!</v>
      </c>
    </row>
    <row r="300" spans="1:8" ht="15.75" customHeight="1">
      <c r="A300" s="47">
        <v>3225</v>
      </c>
      <c r="B300" s="47" t="s">
        <v>31</v>
      </c>
      <c r="C300" s="48"/>
      <c r="D300" s="48">
        <f t="shared" si="68"/>
        <v>0</v>
      </c>
      <c r="E300" s="59">
        <v>645</v>
      </c>
      <c r="F300" s="59">
        <v>0</v>
      </c>
      <c r="G300" s="48" t="e">
        <f t="shared" si="69"/>
        <v>#DIV/0!</v>
      </c>
      <c r="H300" s="48">
        <f t="shared" si="55"/>
        <v>0</v>
      </c>
    </row>
    <row r="301" spans="1:8" ht="15.75" customHeight="1">
      <c r="A301" s="47">
        <v>323</v>
      </c>
      <c r="B301" s="47" t="s">
        <v>16</v>
      </c>
      <c r="C301" s="48"/>
      <c r="D301" s="48">
        <f t="shared" si="68"/>
        <v>0</v>
      </c>
      <c r="E301" s="59">
        <f>SUM(E302+E303)</f>
        <v>999</v>
      </c>
      <c r="F301" s="59">
        <f>SUM(F302+F303)</f>
        <v>312.5</v>
      </c>
      <c r="G301" s="48" t="e">
        <f t="shared" si="69"/>
        <v>#DIV/0!</v>
      </c>
      <c r="H301" s="48">
        <f t="shared" si="55"/>
        <v>31.281281281281281</v>
      </c>
    </row>
    <row r="302" spans="1:8" ht="15.75" customHeight="1">
      <c r="A302" s="47">
        <v>3231</v>
      </c>
      <c r="B302" s="47" t="s">
        <v>17</v>
      </c>
      <c r="C302" s="48"/>
      <c r="D302" s="48">
        <f t="shared" si="68"/>
        <v>0</v>
      </c>
      <c r="E302" s="59">
        <v>399</v>
      </c>
      <c r="F302" s="48">
        <v>312.5</v>
      </c>
      <c r="G302" s="48" t="e">
        <f t="shared" si="69"/>
        <v>#DIV/0!</v>
      </c>
      <c r="H302" s="48">
        <f t="shared" si="55"/>
        <v>78.320802005012538</v>
      </c>
    </row>
    <row r="303" spans="1:8" ht="15.75" customHeight="1">
      <c r="A303" s="47">
        <v>3233</v>
      </c>
      <c r="B303" s="47" t="s">
        <v>19</v>
      </c>
      <c r="C303" s="48"/>
      <c r="D303" s="48">
        <f t="shared" si="68"/>
        <v>0</v>
      </c>
      <c r="E303" s="59">
        <v>600</v>
      </c>
      <c r="F303" s="48">
        <v>0</v>
      </c>
      <c r="G303" s="48" t="e">
        <f t="shared" si="69"/>
        <v>#DIV/0!</v>
      </c>
      <c r="H303" s="48">
        <f t="shared" si="55"/>
        <v>0</v>
      </c>
    </row>
    <row r="304" spans="1:8" ht="15.75" customHeight="1">
      <c r="A304" s="47">
        <v>329</v>
      </c>
      <c r="B304" s="47" t="s">
        <v>23</v>
      </c>
      <c r="C304" s="48"/>
      <c r="D304" s="48">
        <f t="shared" si="68"/>
        <v>0</v>
      </c>
      <c r="E304" s="59">
        <f>SUM(E305)</f>
        <v>80</v>
      </c>
      <c r="F304" s="59">
        <f>SUM(F305)</f>
        <v>0</v>
      </c>
      <c r="G304" s="48" t="e">
        <f t="shared" si="69"/>
        <v>#DIV/0!</v>
      </c>
      <c r="H304" s="48">
        <f t="shared" si="55"/>
        <v>0</v>
      </c>
    </row>
    <row r="305" spans="1:8" ht="15.75" customHeight="1">
      <c r="A305" s="47">
        <v>3299</v>
      </c>
      <c r="B305" s="47" t="s">
        <v>23</v>
      </c>
      <c r="C305" s="48"/>
      <c r="D305" s="48">
        <f t="shared" si="68"/>
        <v>0</v>
      </c>
      <c r="E305" s="59">
        <v>80</v>
      </c>
      <c r="F305" s="59">
        <v>0</v>
      </c>
      <c r="G305" s="48" t="e">
        <f t="shared" si="69"/>
        <v>#DIV/0!</v>
      </c>
      <c r="H305" s="48">
        <f t="shared" si="55"/>
        <v>0</v>
      </c>
    </row>
    <row r="306" spans="1:8" ht="15.75" customHeight="1">
      <c r="A306" s="47">
        <v>4</v>
      </c>
      <c r="B306" s="47" t="s">
        <v>45</v>
      </c>
      <c r="C306" s="48"/>
      <c r="D306" s="48">
        <f t="shared" si="68"/>
        <v>0</v>
      </c>
      <c r="E306" s="59">
        <f>SUM(E307)</f>
        <v>1902</v>
      </c>
      <c r="F306" s="59">
        <f>SUM(F307)</f>
        <v>0</v>
      </c>
      <c r="G306" s="48" t="e">
        <f t="shared" si="69"/>
        <v>#DIV/0!</v>
      </c>
      <c r="H306" s="48">
        <f t="shared" si="55"/>
        <v>0</v>
      </c>
    </row>
    <row r="307" spans="1:8" ht="15.75" customHeight="1">
      <c r="A307" s="47">
        <v>42</v>
      </c>
      <c r="B307" s="47" t="s">
        <v>46</v>
      </c>
      <c r="C307" s="48"/>
      <c r="D307" s="48">
        <f t="shared" si="68"/>
        <v>0</v>
      </c>
      <c r="E307" s="59">
        <f>SUM(E308)</f>
        <v>1902</v>
      </c>
      <c r="F307" s="59">
        <f>SUM(F308)</f>
        <v>0</v>
      </c>
      <c r="G307" s="48" t="e">
        <f t="shared" si="69"/>
        <v>#DIV/0!</v>
      </c>
      <c r="H307" s="48">
        <f t="shared" si="55"/>
        <v>0</v>
      </c>
    </row>
    <row r="308" spans="1:8" ht="15.75" customHeight="1">
      <c r="A308" s="47">
        <v>422</v>
      </c>
      <c r="B308" s="47" t="s">
        <v>47</v>
      </c>
      <c r="C308" s="48"/>
      <c r="D308" s="48">
        <f t="shared" si="68"/>
        <v>0</v>
      </c>
      <c r="E308" s="59">
        <f>SUM(E309+E310)</f>
        <v>1902</v>
      </c>
      <c r="F308" s="59">
        <f>SUM(F309+F310)</f>
        <v>0</v>
      </c>
      <c r="G308" s="48" t="e">
        <f t="shared" si="69"/>
        <v>#DIV/0!</v>
      </c>
      <c r="H308" s="48">
        <f t="shared" si="55"/>
        <v>0</v>
      </c>
    </row>
    <row r="309" spans="1:8" ht="15.75" customHeight="1">
      <c r="A309" s="47">
        <v>4221</v>
      </c>
      <c r="B309" s="47" t="s">
        <v>48</v>
      </c>
      <c r="C309" s="48"/>
      <c r="D309" s="48">
        <f t="shared" si="68"/>
        <v>0</v>
      </c>
      <c r="E309" s="59">
        <v>495</v>
      </c>
      <c r="F309" s="59">
        <v>0</v>
      </c>
      <c r="G309" s="48" t="e">
        <f t="shared" si="69"/>
        <v>#DIV/0!</v>
      </c>
      <c r="H309" s="48">
        <f t="shared" si="55"/>
        <v>0</v>
      </c>
    </row>
    <row r="310" spans="1:8" ht="15.75" customHeight="1">
      <c r="A310" s="47">
        <v>4224</v>
      </c>
      <c r="B310" s="47" t="s">
        <v>51</v>
      </c>
      <c r="C310" s="48"/>
      <c r="D310" s="48">
        <f t="shared" si="68"/>
        <v>0</v>
      </c>
      <c r="E310" s="59">
        <v>1407</v>
      </c>
      <c r="F310" s="59">
        <v>0</v>
      </c>
      <c r="G310" s="48" t="e">
        <f t="shared" si="69"/>
        <v>#DIV/0!</v>
      </c>
      <c r="H310" s="48">
        <f t="shared" si="55"/>
        <v>0</v>
      </c>
    </row>
    <row r="311" spans="1:8" ht="50.1" customHeight="1">
      <c r="A311" s="50" t="s">
        <v>143</v>
      </c>
      <c r="B311" s="50" t="s">
        <v>186</v>
      </c>
      <c r="C311" s="48"/>
      <c r="D311" s="48">
        <f t="shared" si="68"/>
        <v>0</v>
      </c>
      <c r="E311" s="91">
        <f t="shared" ref="E311:E317" si="80">SUM(E312)</f>
        <v>794</v>
      </c>
      <c r="F311" s="48"/>
      <c r="G311" s="48" t="e">
        <f t="shared" si="69"/>
        <v>#DIV/0!</v>
      </c>
      <c r="H311" s="48">
        <f t="shared" si="55"/>
        <v>0</v>
      </c>
    </row>
    <row r="312" spans="1:8" ht="35.1" customHeight="1">
      <c r="A312" s="50" t="s">
        <v>37</v>
      </c>
      <c r="B312" s="47" t="s">
        <v>77</v>
      </c>
      <c r="C312" s="48"/>
      <c r="D312" s="48">
        <f t="shared" si="68"/>
        <v>0</v>
      </c>
      <c r="E312" s="59">
        <f t="shared" si="80"/>
        <v>794</v>
      </c>
      <c r="F312" s="48"/>
      <c r="G312" s="48" t="e">
        <f t="shared" si="69"/>
        <v>#DIV/0!</v>
      </c>
      <c r="H312" s="48">
        <f t="shared" si="55"/>
        <v>0</v>
      </c>
    </row>
    <row r="313" spans="1:8" ht="15.75" customHeight="1">
      <c r="A313" s="47" t="s">
        <v>39</v>
      </c>
      <c r="B313" s="47" t="s">
        <v>58</v>
      </c>
      <c r="C313" s="48"/>
      <c r="D313" s="48">
        <f t="shared" si="68"/>
        <v>0</v>
      </c>
      <c r="E313" s="59">
        <f t="shared" si="80"/>
        <v>794</v>
      </c>
      <c r="F313" s="48"/>
      <c r="G313" s="48" t="e">
        <f t="shared" si="69"/>
        <v>#DIV/0!</v>
      </c>
      <c r="H313" s="48">
        <f t="shared" si="55"/>
        <v>0</v>
      </c>
    </row>
    <row r="314" spans="1:8" ht="15.75" customHeight="1">
      <c r="A314" s="47" t="s">
        <v>39</v>
      </c>
      <c r="B314" s="47" t="s">
        <v>59</v>
      </c>
      <c r="C314" s="48"/>
      <c r="D314" s="48">
        <f t="shared" si="68"/>
        <v>0</v>
      </c>
      <c r="E314" s="59">
        <f t="shared" si="80"/>
        <v>794</v>
      </c>
      <c r="F314" s="48"/>
      <c r="G314" s="48" t="e">
        <f t="shared" si="69"/>
        <v>#DIV/0!</v>
      </c>
      <c r="H314" s="48">
        <f t="shared" si="55"/>
        <v>0</v>
      </c>
    </row>
    <row r="315" spans="1:8" ht="15.75" customHeight="1">
      <c r="A315" s="47">
        <v>3</v>
      </c>
      <c r="B315" s="47" t="s">
        <v>5</v>
      </c>
      <c r="C315" s="48"/>
      <c r="D315" s="48">
        <f t="shared" si="68"/>
        <v>0</v>
      </c>
      <c r="E315" s="59">
        <f t="shared" si="80"/>
        <v>794</v>
      </c>
      <c r="F315" s="48"/>
      <c r="G315" s="48" t="e">
        <f t="shared" si="69"/>
        <v>#DIV/0!</v>
      </c>
      <c r="H315" s="48">
        <f t="shared" si="55"/>
        <v>0</v>
      </c>
    </row>
    <row r="316" spans="1:8" ht="15.75" customHeight="1">
      <c r="A316" s="47">
        <v>38</v>
      </c>
      <c r="B316" s="47" t="s">
        <v>185</v>
      </c>
      <c r="C316" s="48"/>
      <c r="D316" s="48">
        <f t="shared" si="68"/>
        <v>0</v>
      </c>
      <c r="E316" s="59">
        <f t="shared" si="80"/>
        <v>794</v>
      </c>
      <c r="F316" s="48"/>
      <c r="G316" s="48" t="e">
        <f t="shared" si="69"/>
        <v>#DIV/0!</v>
      </c>
      <c r="H316" s="48">
        <f t="shared" si="55"/>
        <v>0</v>
      </c>
    </row>
    <row r="317" spans="1:8" ht="15.75" customHeight="1">
      <c r="A317" s="47">
        <v>381</v>
      </c>
      <c r="B317" s="47" t="s">
        <v>184</v>
      </c>
      <c r="C317" s="48"/>
      <c r="D317" s="48">
        <f t="shared" si="68"/>
        <v>0</v>
      </c>
      <c r="E317" s="59">
        <f t="shared" si="80"/>
        <v>794</v>
      </c>
      <c r="F317" s="48"/>
      <c r="G317" s="48" t="e">
        <f t="shared" si="69"/>
        <v>#DIV/0!</v>
      </c>
      <c r="H317" s="48">
        <f t="shared" si="55"/>
        <v>0</v>
      </c>
    </row>
    <row r="318" spans="1:8" ht="15.75" customHeight="1">
      <c r="A318" s="47">
        <v>3812</v>
      </c>
      <c r="B318" s="47" t="s">
        <v>183</v>
      </c>
      <c r="C318" s="48"/>
      <c r="D318" s="48">
        <f t="shared" si="68"/>
        <v>0</v>
      </c>
      <c r="E318" s="59">
        <v>794</v>
      </c>
      <c r="F318" s="48"/>
      <c r="G318" s="48" t="e">
        <f t="shared" si="69"/>
        <v>#DIV/0!</v>
      </c>
      <c r="H318" s="48">
        <f t="shared" si="55"/>
        <v>0</v>
      </c>
    </row>
    <row r="319" spans="1:8" ht="15.75" customHeight="1">
      <c r="A319" s="89" t="s">
        <v>2</v>
      </c>
      <c r="B319" s="47" t="s">
        <v>93</v>
      </c>
      <c r="C319" s="48">
        <f t="shared" ref="C319:F321" si="81">SUM(C320)</f>
        <v>0</v>
      </c>
      <c r="D319" s="48">
        <f t="shared" si="68"/>
        <v>0</v>
      </c>
      <c r="E319" s="48">
        <f t="shared" si="81"/>
        <v>0</v>
      </c>
      <c r="F319" s="48">
        <f t="shared" si="81"/>
        <v>0</v>
      </c>
      <c r="G319" s="48" t="e">
        <f t="shared" si="69"/>
        <v>#DIV/0!</v>
      </c>
      <c r="H319" s="48" t="e">
        <f t="shared" si="55"/>
        <v>#DIV/0!</v>
      </c>
    </row>
    <row r="320" spans="1:8" ht="30" customHeight="1">
      <c r="A320" s="50" t="s">
        <v>37</v>
      </c>
      <c r="B320" s="47" t="s">
        <v>77</v>
      </c>
      <c r="C320" s="51">
        <f t="shared" si="81"/>
        <v>0</v>
      </c>
      <c r="D320" s="48">
        <f t="shared" si="68"/>
        <v>0</v>
      </c>
      <c r="E320" s="51">
        <f t="shared" si="81"/>
        <v>0</v>
      </c>
      <c r="F320" s="51">
        <f t="shared" si="81"/>
        <v>0</v>
      </c>
      <c r="G320" s="48" t="e">
        <f t="shared" si="69"/>
        <v>#DIV/0!</v>
      </c>
      <c r="H320" s="48" t="e">
        <f t="shared" si="55"/>
        <v>#DIV/0!</v>
      </c>
    </row>
    <row r="321" spans="1:8" ht="15.75" customHeight="1">
      <c r="A321" s="47" t="s">
        <v>39</v>
      </c>
      <c r="B321" s="47" t="s">
        <v>71</v>
      </c>
      <c r="C321" s="48">
        <f t="shared" si="81"/>
        <v>0</v>
      </c>
      <c r="D321" s="48">
        <f t="shared" si="68"/>
        <v>0</v>
      </c>
      <c r="E321" s="48">
        <f t="shared" si="81"/>
        <v>0</v>
      </c>
      <c r="F321" s="48">
        <f t="shared" si="81"/>
        <v>0</v>
      </c>
      <c r="G321" s="48" t="e">
        <f t="shared" si="69"/>
        <v>#DIV/0!</v>
      </c>
      <c r="H321" s="48" t="e">
        <f t="shared" si="55"/>
        <v>#DIV/0!</v>
      </c>
    </row>
    <row r="322" spans="1:8">
      <c r="A322" s="47" t="s">
        <v>39</v>
      </c>
      <c r="B322" s="47" t="s">
        <v>72</v>
      </c>
      <c r="C322" s="48">
        <f>SUM(C323+C343)</f>
        <v>0</v>
      </c>
      <c r="D322" s="48">
        <f t="shared" si="68"/>
        <v>0</v>
      </c>
      <c r="E322" s="48">
        <f>SUM(E323+E343)</f>
        <v>0</v>
      </c>
      <c r="F322" s="48">
        <f>SUM(F323+F343)</f>
        <v>0</v>
      </c>
      <c r="G322" s="48" t="e">
        <f t="shared" si="69"/>
        <v>#DIV/0!</v>
      </c>
      <c r="H322" s="48" t="e">
        <f t="shared" si="55"/>
        <v>#DIV/0!</v>
      </c>
    </row>
    <row r="323" spans="1:8" ht="15" customHeight="1">
      <c r="A323" s="47">
        <v>3</v>
      </c>
      <c r="B323" s="47" t="s">
        <v>5</v>
      </c>
      <c r="C323" s="48">
        <f>SUM(C324+C330)</f>
        <v>0</v>
      </c>
      <c r="D323" s="48">
        <f t="shared" si="68"/>
        <v>0</v>
      </c>
      <c r="E323" s="52">
        <f>SUM(E324+E330)</f>
        <v>0</v>
      </c>
      <c r="F323" s="48">
        <f>SUM(F324+F330)</f>
        <v>0</v>
      </c>
      <c r="G323" s="48" t="e">
        <f t="shared" si="69"/>
        <v>#DIV/0!</v>
      </c>
      <c r="H323" s="48" t="e">
        <f t="shared" si="55"/>
        <v>#DIV/0!</v>
      </c>
    </row>
    <row r="324" spans="1:8" ht="15" customHeight="1">
      <c r="A324" s="47">
        <v>31</v>
      </c>
      <c r="B324" s="47" t="s">
        <v>66</v>
      </c>
      <c r="C324" s="48">
        <f>SUM(C325+C327)</f>
        <v>0</v>
      </c>
      <c r="D324" s="48">
        <f t="shared" si="68"/>
        <v>0</v>
      </c>
      <c r="E324" s="52">
        <f>SUM(E325+E327)</f>
        <v>0</v>
      </c>
      <c r="F324" s="49">
        <f t="shared" ref="C324:F325" si="82">SUM(F325)</f>
        <v>0</v>
      </c>
      <c r="G324" s="48" t="e">
        <f t="shared" si="69"/>
        <v>#DIV/0!</v>
      </c>
      <c r="H324" s="48" t="e">
        <f t="shared" si="55"/>
        <v>#DIV/0!</v>
      </c>
    </row>
    <row r="325" spans="1:8" ht="15" customHeight="1">
      <c r="A325" s="47">
        <v>311</v>
      </c>
      <c r="B325" s="47" t="s">
        <v>67</v>
      </c>
      <c r="C325" s="49">
        <f t="shared" si="82"/>
        <v>0</v>
      </c>
      <c r="D325" s="48">
        <f t="shared" si="68"/>
        <v>0</v>
      </c>
      <c r="E325" s="52">
        <f t="shared" si="82"/>
        <v>0</v>
      </c>
      <c r="F325" s="49">
        <f t="shared" si="82"/>
        <v>0</v>
      </c>
      <c r="G325" s="48" t="e">
        <f t="shared" si="69"/>
        <v>#DIV/0!</v>
      </c>
      <c r="H325" s="48" t="e">
        <f t="shared" si="55"/>
        <v>#DIV/0!</v>
      </c>
    </row>
    <row r="326" spans="1:8" ht="15" customHeight="1">
      <c r="A326" s="47">
        <v>3111</v>
      </c>
      <c r="B326" s="47" t="s">
        <v>68</v>
      </c>
      <c r="C326" s="48">
        <v>0</v>
      </c>
      <c r="D326" s="48">
        <f t="shared" ref="D326:D346" si="83">SUM(C326/7.5345)</f>
        <v>0</v>
      </c>
      <c r="E326" s="48">
        <v>0</v>
      </c>
      <c r="F326" s="48">
        <v>0</v>
      </c>
      <c r="G326" s="48" t="e">
        <f t="shared" ref="G326:G346" si="84">SUM(F326/D326)*100</f>
        <v>#DIV/0!</v>
      </c>
      <c r="H326" s="48" t="e">
        <f t="shared" si="55"/>
        <v>#DIV/0!</v>
      </c>
    </row>
    <row r="327" spans="1:8" ht="15" customHeight="1">
      <c r="A327" s="47">
        <v>313</v>
      </c>
      <c r="B327" s="47" t="s">
        <v>69</v>
      </c>
      <c r="C327" s="48">
        <f>SUM(C328+C329)</f>
        <v>0</v>
      </c>
      <c r="D327" s="48">
        <f t="shared" si="83"/>
        <v>0</v>
      </c>
      <c r="E327" s="52">
        <f>SUM(E329)</f>
        <v>0</v>
      </c>
      <c r="F327" s="49">
        <f>SUM(F329)</f>
        <v>0</v>
      </c>
      <c r="G327" s="48" t="e">
        <f t="shared" si="84"/>
        <v>#DIV/0!</v>
      </c>
      <c r="H327" s="48" t="e">
        <f t="shared" si="55"/>
        <v>#DIV/0!</v>
      </c>
    </row>
    <row r="328" spans="1:8" ht="15" customHeight="1">
      <c r="A328" s="47">
        <v>3131</v>
      </c>
      <c r="B328" s="47" t="s">
        <v>99</v>
      </c>
      <c r="C328" s="49">
        <v>0</v>
      </c>
      <c r="D328" s="48">
        <f t="shared" si="83"/>
        <v>0</v>
      </c>
      <c r="E328" s="59">
        <v>0</v>
      </c>
      <c r="F328" s="49">
        <v>0</v>
      </c>
      <c r="G328" s="48" t="e">
        <f t="shared" si="84"/>
        <v>#DIV/0!</v>
      </c>
      <c r="H328" s="48" t="e">
        <f t="shared" ref="H328" si="85">SUM(F328/E328)*100</f>
        <v>#DIV/0!</v>
      </c>
    </row>
    <row r="329" spans="1:8" ht="15" customHeight="1">
      <c r="A329" s="47">
        <v>3132</v>
      </c>
      <c r="B329" s="47" t="s">
        <v>70</v>
      </c>
      <c r="C329" s="48">
        <v>0</v>
      </c>
      <c r="D329" s="48">
        <f t="shared" si="83"/>
        <v>0</v>
      </c>
      <c r="E329" s="48">
        <v>0</v>
      </c>
      <c r="F329" s="48">
        <v>0</v>
      </c>
      <c r="G329" s="48" t="e">
        <f t="shared" si="84"/>
        <v>#DIV/0!</v>
      </c>
      <c r="H329" s="48" t="e">
        <f t="shared" si="55"/>
        <v>#DIV/0!</v>
      </c>
    </row>
    <row r="330" spans="1:8" ht="15" customHeight="1">
      <c r="A330" s="47">
        <v>32</v>
      </c>
      <c r="B330" s="47" t="s">
        <v>6</v>
      </c>
      <c r="C330" s="48">
        <f>SUM(C331+C333+C336)</f>
        <v>0</v>
      </c>
      <c r="D330" s="48">
        <f t="shared" si="83"/>
        <v>0</v>
      </c>
      <c r="E330" s="52">
        <f>SUM(E331+E333+E336)</f>
        <v>0</v>
      </c>
      <c r="F330" s="48">
        <f>SUM(F331+F333+F336)</f>
        <v>0</v>
      </c>
      <c r="G330" s="48" t="e">
        <f t="shared" si="84"/>
        <v>#DIV/0!</v>
      </c>
      <c r="H330" s="48" t="e">
        <f t="shared" si="55"/>
        <v>#DIV/0!</v>
      </c>
    </row>
    <row r="331" spans="1:8" ht="15" customHeight="1">
      <c r="A331" s="47">
        <v>321</v>
      </c>
      <c r="B331" s="47" t="s">
        <v>7</v>
      </c>
      <c r="C331" s="49">
        <f t="shared" ref="C331:F331" si="86">SUM(C332)</f>
        <v>0</v>
      </c>
      <c r="D331" s="48">
        <f t="shared" si="83"/>
        <v>0</v>
      </c>
      <c r="E331" s="54">
        <f t="shared" si="86"/>
        <v>0</v>
      </c>
      <c r="F331" s="49">
        <f t="shared" si="86"/>
        <v>0</v>
      </c>
      <c r="G331" s="48" t="e">
        <f t="shared" si="84"/>
        <v>#DIV/0!</v>
      </c>
      <c r="H331" s="48" t="e">
        <f t="shared" si="55"/>
        <v>#DIV/0!</v>
      </c>
    </row>
    <row r="332" spans="1:8" ht="15" customHeight="1">
      <c r="A332" s="47">
        <v>3211</v>
      </c>
      <c r="B332" s="47" t="s">
        <v>8</v>
      </c>
      <c r="C332" s="48">
        <v>0</v>
      </c>
      <c r="D332" s="48">
        <f t="shared" si="83"/>
        <v>0</v>
      </c>
      <c r="E332" s="49">
        <v>0</v>
      </c>
      <c r="F332" s="48">
        <v>0</v>
      </c>
      <c r="G332" s="48" t="e">
        <f t="shared" si="84"/>
        <v>#DIV/0!</v>
      </c>
      <c r="H332" s="48" t="e">
        <f t="shared" si="55"/>
        <v>#DIV/0!</v>
      </c>
    </row>
    <row r="333" spans="1:8">
      <c r="A333" s="47">
        <v>322</v>
      </c>
      <c r="B333" s="47" t="s">
        <v>12</v>
      </c>
      <c r="C333" s="49">
        <f>SUM(C334:C335)</f>
        <v>0</v>
      </c>
      <c r="D333" s="48">
        <f t="shared" si="83"/>
        <v>0</v>
      </c>
      <c r="E333" s="52">
        <f>SUM(E334:E335)</f>
        <v>0</v>
      </c>
      <c r="F333" s="49">
        <f>SUM(F334:F335)</f>
        <v>0</v>
      </c>
      <c r="G333" s="48" t="e">
        <f t="shared" si="84"/>
        <v>#DIV/0!</v>
      </c>
      <c r="H333" s="48" t="e">
        <f t="shared" si="55"/>
        <v>#DIV/0!</v>
      </c>
    </row>
    <row r="334" spans="1:8" ht="15.75" customHeight="1">
      <c r="A334" s="47">
        <v>3221</v>
      </c>
      <c r="B334" s="50" t="s">
        <v>13</v>
      </c>
      <c r="C334" s="48">
        <v>0</v>
      </c>
      <c r="D334" s="48">
        <f t="shared" si="83"/>
        <v>0</v>
      </c>
      <c r="E334" s="48">
        <v>0</v>
      </c>
      <c r="F334" s="48">
        <v>0</v>
      </c>
      <c r="G334" s="48" t="e">
        <f t="shared" si="84"/>
        <v>#DIV/0!</v>
      </c>
      <c r="H334" s="48" t="e">
        <f t="shared" si="55"/>
        <v>#DIV/0!</v>
      </c>
    </row>
    <row r="335" spans="1:8" ht="15" customHeight="1">
      <c r="A335" s="47">
        <v>3225</v>
      </c>
      <c r="B335" s="47" t="s">
        <v>31</v>
      </c>
      <c r="C335" s="48">
        <v>0</v>
      </c>
      <c r="D335" s="48">
        <f t="shared" si="83"/>
        <v>0</v>
      </c>
      <c r="E335" s="48">
        <v>0</v>
      </c>
      <c r="F335" s="48">
        <v>0</v>
      </c>
      <c r="G335" s="48" t="e">
        <f t="shared" si="84"/>
        <v>#DIV/0!</v>
      </c>
      <c r="H335" s="48" t="e">
        <f t="shared" si="55"/>
        <v>#DIV/0!</v>
      </c>
    </row>
    <row r="336" spans="1:8" ht="15.75" customHeight="1">
      <c r="A336" s="47">
        <v>323</v>
      </c>
      <c r="B336" s="47" t="s">
        <v>16</v>
      </c>
      <c r="C336" s="48">
        <f>SUM(C337:C342)</f>
        <v>0</v>
      </c>
      <c r="D336" s="48">
        <f t="shared" si="83"/>
        <v>0</v>
      </c>
      <c r="E336" s="52">
        <f>SUM(E337:E342)</f>
        <v>0</v>
      </c>
      <c r="F336" s="48">
        <f>SUM(F337:F342)</f>
        <v>0</v>
      </c>
      <c r="G336" s="48" t="e">
        <f t="shared" si="84"/>
        <v>#DIV/0!</v>
      </c>
      <c r="H336" s="48" t="e">
        <f t="shared" si="55"/>
        <v>#DIV/0!</v>
      </c>
    </row>
    <row r="337" spans="1:8" ht="15" customHeight="1">
      <c r="A337" s="47">
        <v>3231</v>
      </c>
      <c r="B337" s="47" t="s">
        <v>17</v>
      </c>
      <c r="C337" s="48">
        <v>0</v>
      </c>
      <c r="D337" s="48">
        <f t="shared" si="83"/>
        <v>0</v>
      </c>
      <c r="E337" s="48">
        <v>0</v>
      </c>
      <c r="F337" s="48">
        <v>0</v>
      </c>
      <c r="G337" s="48" t="e">
        <f t="shared" si="84"/>
        <v>#DIV/0!</v>
      </c>
      <c r="H337" s="48" t="e">
        <f t="shared" si="55"/>
        <v>#DIV/0!</v>
      </c>
    </row>
    <row r="338" spans="1:8" ht="15" customHeight="1">
      <c r="A338" s="47">
        <v>3232</v>
      </c>
      <c r="B338" s="47" t="s">
        <v>18</v>
      </c>
      <c r="C338" s="48">
        <v>0</v>
      </c>
      <c r="D338" s="48">
        <f t="shared" si="83"/>
        <v>0</v>
      </c>
      <c r="E338" s="48">
        <v>0</v>
      </c>
      <c r="F338" s="48">
        <v>0</v>
      </c>
      <c r="G338" s="48" t="e">
        <f t="shared" si="84"/>
        <v>#DIV/0!</v>
      </c>
      <c r="H338" s="48" t="e">
        <f t="shared" si="55"/>
        <v>#DIV/0!</v>
      </c>
    </row>
    <row r="339" spans="1:8" ht="15" customHeight="1">
      <c r="A339" s="47">
        <v>3233</v>
      </c>
      <c r="B339" s="47" t="s">
        <v>19</v>
      </c>
      <c r="C339" s="48">
        <v>0</v>
      </c>
      <c r="D339" s="48">
        <f t="shared" si="83"/>
        <v>0</v>
      </c>
      <c r="E339" s="48">
        <v>0</v>
      </c>
      <c r="F339" s="48">
        <v>0</v>
      </c>
      <c r="G339" s="48" t="e">
        <f t="shared" si="84"/>
        <v>#DIV/0!</v>
      </c>
      <c r="H339" s="48" t="e">
        <f t="shared" si="55"/>
        <v>#DIV/0!</v>
      </c>
    </row>
    <row r="340" spans="1:8" ht="15" customHeight="1">
      <c r="A340" s="47">
        <v>3237</v>
      </c>
      <c r="B340" s="47" t="s">
        <v>75</v>
      </c>
      <c r="C340" s="48">
        <v>0</v>
      </c>
      <c r="D340" s="48">
        <f t="shared" si="83"/>
        <v>0</v>
      </c>
      <c r="E340" s="48">
        <v>0</v>
      </c>
      <c r="F340" s="48">
        <v>0</v>
      </c>
      <c r="G340" s="48" t="e">
        <f t="shared" si="84"/>
        <v>#DIV/0!</v>
      </c>
      <c r="H340" s="48" t="e">
        <f t="shared" si="55"/>
        <v>#DIV/0!</v>
      </c>
    </row>
    <row r="341" spans="1:8" ht="15" customHeight="1">
      <c r="A341" s="47">
        <v>3238</v>
      </c>
      <c r="B341" s="47" t="s">
        <v>21</v>
      </c>
      <c r="C341" s="48">
        <v>0</v>
      </c>
      <c r="D341" s="48">
        <f t="shared" si="83"/>
        <v>0</v>
      </c>
      <c r="E341" s="48">
        <v>0</v>
      </c>
      <c r="F341" s="48">
        <v>0</v>
      </c>
      <c r="G341" s="48" t="e">
        <f t="shared" si="84"/>
        <v>#DIV/0!</v>
      </c>
      <c r="H341" s="48" t="e">
        <f t="shared" si="55"/>
        <v>#DIV/0!</v>
      </c>
    </row>
    <row r="342" spans="1:8" ht="15" customHeight="1">
      <c r="A342" s="47">
        <v>3239</v>
      </c>
      <c r="B342" s="47" t="s">
        <v>22</v>
      </c>
      <c r="C342" s="48">
        <v>0</v>
      </c>
      <c r="D342" s="48">
        <f t="shared" si="83"/>
        <v>0</v>
      </c>
      <c r="E342" s="48">
        <v>0</v>
      </c>
      <c r="F342" s="48">
        <v>0</v>
      </c>
      <c r="G342" s="48" t="e">
        <f t="shared" si="84"/>
        <v>#DIV/0!</v>
      </c>
      <c r="H342" s="48" t="e">
        <f t="shared" si="55"/>
        <v>#DIV/0!</v>
      </c>
    </row>
    <row r="343" spans="1:8" ht="15" customHeight="1">
      <c r="A343" s="47">
        <v>4</v>
      </c>
      <c r="B343" s="47" t="s">
        <v>45</v>
      </c>
      <c r="C343" s="48">
        <f t="shared" ref="C343:F345" si="87">SUM(C344)</f>
        <v>0</v>
      </c>
      <c r="D343" s="48">
        <f t="shared" si="83"/>
        <v>0</v>
      </c>
      <c r="E343" s="52">
        <f t="shared" si="87"/>
        <v>0</v>
      </c>
      <c r="F343" s="48">
        <f t="shared" si="87"/>
        <v>0</v>
      </c>
      <c r="G343" s="48" t="e">
        <f t="shared" si="84"/>
        <v>#DIV/0!</v>
      </c>
      <c r="H343" s="48" t="e">
        <f t="shared" si="55"/>
        <v>#DIV/0!</v>
      </c>
    </row>
    <row r="344" spans="1:8" ht="15" customHeight="1">
      <c r="A344" s="47">
        <v>42</v>
      </c>
      <c r="B344" s="47" t="s">
        <v>46</v>
      </c>
      <c r="C344" s="48">
        <f t="shared" si="87"/>
        <v>0</v>
      </c>
      <c r="D344" s="48">
        <f t="shared" si="83"/>
        <v>0</v>
      </c>
      <c r="E344" s="52">
        <f t="shared" si="87"/>
        <v>0</v>
      </c>
      <c r="F344" s="48">
        <f t="shared" si="87"/>
        <v>0</v>
      </c>
      <c r="G344" s="48" t="e">
        <f t="shared" si="84"/>
        <v>#DIV/0!</v>
      </c>
      <c r="H344" s="48" t="e">
        <f t="shared" ref="H344:H346" si="88">SUM(F344/E344)*100</f>
        <v>#DIV/0!</v>
      </c>
    </row>
    <row r="345" spans="1:8" ht="15" customHeight="1">
      <c r="A345" s="47">
        <v>422</v>
      </c>
      <c r="B345" s="47" t="s">
        <v>47</v>
      </c>
      <c r="C345" s="48">
        <f t="shared" si="87"/>
        <v>0</v>
      </c>
      <c r="D345" s="48">
        <f t="shared" si="83"/>
        <v>0</v>
      </c>
      <c r="E345" s="52">
        <f t="shared" si="87"/>
        <v>0</v>
      </c>
      <c r="F345" s="48">
        <f t="shared" si="87"/>
        <v>0</v>
      </c>
      <c r="G345" s="48" t="e">
        <f t="shared" si="84"/>
        <v>#DIV/0!</v>
      </c>
      <c r="H345" s="48" t="e">
        <f t="shared" si="88"/>
        <v>#DIV/0!</v>
      </c>
    </row>
    <row r="346" spans="1:8" ht="15" customHeight="1">
      <c r="A346" s="47">
        <v>4221</v>
      </c>
      <c r="B346" s="47" t="s">
        <v>48</v>
      </c>
      <c r="C346" s="48">
        <v>0</v>
      </c>
      <c r="D346" s="48">
        <f t="shared" si="83"/>
        <v>0</v>
      </c>
      <c r="E346" s="48">
        <v>0</v>
      </c>
      <c r="F346" s="48">
        <v>0</v>
      </c>
      <c r="G346" s="48" t="e">
        <f t="shared" si="84"/>
        <v>#DIV/0!</v>
      </c>
      <c r="H346" s="48" t="e">
        <f t="shared" si="88"/>
        <v>#DIV/0!</v>
      </c>
    </row>
    <row r="347" spans="1:8">
      <c r="B347" s="55"/>
      <c r="C347" s="61"/>
      <c r="D347" s="61"/>
      <c r="E347" s="61"/>
      <c r="F347" s="61"/>
      <c r="G347" s="61"/>
      <c r="H347" s="61"/>
    </row>
    <row r="348" spans="1:8">
      <c r="A348" s="55" t="s">
        <v>95</v>
      </c>
      <c r="C348" t="s">
        <v>97</v>
      </c>
    </row>
    <row r="349" spans="1:8" ht="15" customHeight="1">
      <c r="A349" s="55" t="s">
        <v>96</v>
      </c>
      <c r="C349" t="s">
        <v>98</v>
      </c>
    </row>
    <row r="350" spans="1:8" ht="15" customHeight="1"/>
    <row r="351" spans="1:8" ht="15" customHeight="1"/>
    <row r="352" spans="1:8" ht="15" customHeight="1"/>
    <row r="353" ht="15" customHeight="1"/>
    <row r="354" ht="15" customHeight="1"/>
    <row r="355" ht="15" customHeight="1"/>
    <row r="356" ht="15" customHeight="1"/>
  </sheetData>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1"/>
  <sheetViews>
    <sheetView workbookViewId="0">
      <selection activeCell="D15" sqref="D15"/>
    </sheetView>
  </sheetViews>
  <sheetFormatPr defaultRowHeight="15"/>
  <cols>
    <col min="1" max="1" width="11.28515625" customWidth="1"/>
    <col min="2" max="2" width="53.7109375" customWidth="1"/>
    <col min="3" max="3" width="12.28515625" customWidth="1"/>
    <col min="4" max="4" width="11.42578125" customWidth="1"/>
    <col min="5" max="5" width="11.28515625" bestFit="1" customWidth="1"/>
    <col min="6" max="6" width="10.85546875" customWidth="1"/>
    <col min="7" max="8" width="9.42578125" customWidth="1"/>
  </cols>
  <sheetData>
    <row r="1" spans="1:8" s="55" customFormat="1" ht="15.75">
      <c r="A1" s="57" t="s">
        <v>194</v>
      </c>
      <c r="B1" s="57"/>
      <c r="C1" s="56"/>
      <c r="D1" s="56"/>
      <c r="E1" s="56"/>
      <c r="F1" s="56"/>
      <c r="G1" s="56"/>
      <c r="H1" s="56"/>
    </row>
    <row r="2" spans="1:8" s="55" customFormat="1" ht="18" customHeight="1">
      <c r="A2" s="43" t="s">
        <v>128</v>
      </c>
      <c r="B2" s="43"/>
      <c r="C2" s="62"/>
      <c r="D2" s="62"/>
    </row>
    <row r="3" spans="1:8">
      <c r="A3" s="73">
        <v>1</v>
      </c>
      <c r="B3" s="10">
        <v>2</v>
      </c>
      <c r="C3" s="10">
        <v>3</v>
      </c>
      <c r="D3" s="44">
        <v>3</v>
      </c>
      <c r="E3" s="10">
        <v>4</v>
      </c>
      <c r="F3" s="10">
        <v>5</v>
      </c>
      <c r="G3" s="10">
        <v>6</v>
      </c>
      <c r="H3" s="10">
        <v>7</v>
      </c>
    </row>
    <row r="4" spans="1:8" ht="105">
      <c r="A4" s="72" t="s">
        <v>3</v>
      </c>
      <c r="B4" s="8" t="s">
        <v>4</v>
      </c>
      <c r="C4" s="71" t="s">
        <v>197</v>
      </c>
      <c r="D4" s="71" t="s">
        <v>198</v>
      </c>
      <c r="E4" s="92" t="s">
        <v>179</v>
      </c>
      <c r="F4" s="92" t="s">
        <v>180</v>
      </c>
      <c r="G4" s="9" t="s">
        <v>191</v>
      </c>
      <c r="H4" s="9" t="s">
        <v>192</v>
      </c>
    </row>
    <row r="5" spans="1:8" ht="18.75">
      <c r="A5" s="7"/>
      <c r="B5" s="8" t="s">
        <v>131</v>
      </c>
      <c r="C5" s="76">
        <f>SUM(C6+C56+C63+C72+C82)</f>
        <v>5183450.6599999992</v>
      </c>
      <c r="D5" s="76">
        <f>SUM(C5/7.5345)</f>
        <v>687962.12887384684</v>
      </c>
      <c r="E5" s="17">
        <f>SUM(E6+E56+E63+E72+E82+E91)</f>
        <v>1566804.4300000004</v>
      </c>
      <c r="F5" s="17">
        <f>SUM(F6+F56+F63+F72+F82+F91)</f>
        <v>719131.44999999984</v>
      </c>
      <c r="G5" s="6">
        <f t="shared" ref="G5" si="0">SUM(F5/C5)*100</f>
        <v>13.873604615347105</v>
      </c>
      <c r="H5" s="6">
        <f t="shared" ref="H5" si="1">SUM(F5/E5)*100</f>
        <v>45.897971452633669</v>
      </c>
    </row>
    <row r="6" spans="1:8" ht="18.75">
      <c r="A6" s="7"/>
      <c r="B6" s="8" t="s">
        <v>133</v>
      </c>
      <c r="C6" s="66">
        <f>SUM(C9+C11+C13+C15+C17+C19+C21)</f>
        <v>4807276.8899999997</v>
      </c>
      <c r="D6" s="76">
        <f t="shared" ref="D6:D75" si="2">SUM(C6/7.5345)</f>
        <v>638035.28966752929</v>
      </c>
      <c r="E6" s="17">
        <f>SUM(E9+E11+E13+E15+E17+E19+E21+E23+E27)</f>
        <v>1523859.2400000002</v>
      </c>
      <c r="F6" s="17">
        <f>SUM(F9+F11+F13+F15+F17+F19+F21)</f>
        <v>676186.25999999989</v>
      </c>
      <c r="G6" s="6">
        <f t="shared" ref="G6" si="3">SUM(F6/C6)*100</f>
        <v>14.065889597634554</v>
      </c>
      <c r="H6" s="6">
        <f t="shared" ref="H6" si="4">SUM(F6/E6)*100</f>
        <v>44.373275578917628</v>
      </c>
    </row>
    <row r="7" spans="1:8" ht="45" customHeight="1">
      <c r="A7" s="3" t="s">
        <v>0</v>
      </c>
      <c r="B7" s="2" t="s">
        <v>35</v>
      </c>
      <c r="C7" s="48">
        <f>SUM(C8+C254)</f>
        <v>0</v>
      </c>
      <c r="D7" s="76">
        <f t="shared" si="2"/>
        <v>0</v>
      </c>
      <c r="E7" s="6">
        <f>SUM(E8+E254)</f>
        <v>0</v>
      </c>
      <c r="F7" s="6">
        <f>SUM(F8+F254)</f>
        <v>0</v>
      </c>
      <c r="G7" s="6" t="e">
        <f t="shared" ref="G7" si="5">SUM(F7/C7)*100</f>
        <v>#DIV/0!</v>
      </c>
      <c r="H7" s="6" t="e">
        <f t="shared" ref="H7" si="6">SUM(F7/E7)*100</f>
        <v>#DIV/0!</v>
      </c>
    </row>
    <row r="8" spans="1:8">
      <c r="A8" s="3" t="s">
        <v>83</v>
      </c>
      <c r="B8" s="3" t="s">
        <v>94</v>
      </c>
      <c r="C8" s="48">
        <f>SUM(C25)</f>
        <v>0</v>
      </c>
      <c r="D8" s="76">
        <f t="shared" si="2"/>
        <v>0</v>
      </c>
      <c r="E8" s="6">
        <f>SUM(E25)</f>
        <v>0</v>
      </c>
      <c r="F8" s="6">
        <f>SUM(F25)</f>
        <v>0</v>
      </c>
      <c r="G8" s="6" t="e">
        <f t="shared" ref="G8:G25" si="7">SUM(F8/C8)*100</f>
        <v>#DIV/0!</v>
      </c>
      <c r="H8" s="6" t="e">
        <f t="shared" ref="H8:H25" si="8">SUM(F8/E8)*100</f>
        <v>#DIV/0!</v>
      </c>
    </row>
    <row r="9" spans="1:8">
      <c r="A9" s="3" t="s">
        <v>39</v>
      </c>
      <c r="B9" s="3" t="s">
        <v>61</v>
      </c>
      <c r="C9" s="48">
        <f>SUM(C10)</f>
        <v>0</v>
      </c>
      <c r="D9" s="76">
        <f t="shared" si="2"/>
        <v>0</v>
      </c>
      <c r="E9" s="6">
        <f>SUM(E10)</f>
        <v>0</v>
      </c>
      <c r="F9" s="6">
        <f>SUM(F10)</f>
        <v>0</v>
      </c>
      <c r="G9" s="6" t="e">
        <f t="shared" si="7"/>
        <v>#DIV/0!</v>
      </c>
      <c r="H9" s="6" t="e">
        <f t="shared" si="8"/>
        <v>#DIV/0!</v>
      </c>
    </row>
    <row r="10" spans="1:8">
      <c r="A10" s="3" t="s">
        <v>39</v>
      </c>
      <c r="B10" s="3" t="s">
        <v>62</v>
      </c>
      <c r="C10" s="48"/>
      <c r="D10" s="76">
        <f t="shared" si="2"/>
        <v>0</v>
      </c>
      <c r="E10" s="6"/>
      <c r="F10" s="6">
        <v>0</v>
      </c>
      <c r="G10" s="6" t="e">
        <f t="shared" si="7"/>
        <v>#DIV/0!</v>
      </c>
      <c r="H10" s="6" t="e">
        <f t="shared" si="8"/>
        <v>#DIV/0!</v>
      </c>
    </row>
    <row r="11" spans="1:8">
      <c r="A11" s="3" t="s">
        <v>39</v>
      </c>
      <c r="B11" s="3" t="s">
        <v>40</v>
      </c>
      <c r="C11" s="48">
        <f>SUM(C12)</f>
        <v>717533.96</v>
      </c>
      <c r="D11" s="76">
        <f t="shared" si="2"/>
        <v>95233.122304067947</v>
      </c>
      <c r="E11" s="6">
        <f>SUM(E12)</f>
        <v>282833</v>
      </c>
      <c r="F11" s="6">
        <f>SUM(F12)</f>
        <v>115830.62</v>
      </c>
      <c r="G11" s="6">
        <f t="shared" si="7"/>
        <v>16.142876359468755</v>
      </c>
      <c r="H11" s="6">
        <f t="shared" si="8"/>
        <v>40.953714736257787</v>
      </c>
    </row>
    <row r="12" spans="1:8">
      <c r="A12" s="3" t="s">
        <v>39</v>
      </c>
      <c r="B12" s="3" t="s">
        <v>41</v>
      </c>
      <c r="C12" s="48">
        <f>C38</f>
        <v>717533.96</v>
      </c>
      <c r="D12" s="76">
        <f t="shared" si="2"/>
        <v>95233.122304067947</v>
      </c>
      <c r="E12" s="6">
        <f>SUM(E38)</f>
        <v>282833</v>
      </c>
      <c r="F12" s="6">
        <f>SUM(F33+F37)</f>
        <v>115830.62</v>
      </c>
      <c r="G12" s="6">
        <f t="shared" si="7"/>
        <v>16.142876359468755</v>
      </c>
      <c r="H12" s="6">
        <f t="shared" si="8"/>
        <v>40.953714736257787</v>
      </c>
    </row>
    <row r="13" spans="1:8" ht="15.75">
      <c r="A13" s="3" t="s">
        <v>39</v>
      </c>
      <c r="B13" s="5" t="s">
        <v>64</v>
      </c>
      <c r="C13" s="48">
        <f t="shared" ref="C13" si="9">SUM(C14)</f>
        <v>71906.13</v>
      </c>
      <c r="D13" s="76">
        <f t="shared" si="2"/>
        <v>9543.5835158271948</v>
      </c>
      <c r="E13" s="6">
        <f>SUM(E14)</f>
        <v>16276</v>
      </c>
      <c r="F13" s="6">
        <f t="shared" ref="F13" si="10">SUM(F14)</f>
        <v>5761.29</v>
      </c>
      <c r="G13" s="6">
        <f t="shared" si="7"/>
        <v>8.012237621465653</v>
      </c>
      <c r="H13" s="6">
        <f t="shared" si="8"/>
        <v>35.397456377488332</v>
      </c>
    </row>
    <row r="14" spans="1:8" ht="15.75">
      <c r="A14" s="3" t="s">
        <v>39</v>
      </c>
      <c r="B14" s="5" t="s">
        <v>65</v>
      </c>
      <c r="C14" s="48">
        <f>C45</f>
        <v>71906.13</v>
      </c>
      <c r="D14" s="76">
        <f t="shared" si="2"/>
        <v>9543.5835158271948</v>
      </c>
      <c r="E14" s="6">
        <f>SUM(E49)</f>
        <v>16276</v>
      </c>
      <c r="F14" s="6">
        <f>SUM(F44)</f>
        <v>5761.29</v>
      </c>
      <c r="G14" s="6">
        <f t="shared" si="7"/>
        <v>8.012237621465653</v>
      </c>
      <c r="H14" s="6">
        <f t="shared" si="8"/>
        <v>35.397456377488332</v>
      </c>
    </row>
    <row r="15" spans="1:8" ht="15.75">
      <c r="A15" s="3" t="s">
        <v>39</v>
      </c>
      <c r="B15" s="5" t="s">
        <v>43</v>
      </c>
      <c r="C15" s="48">
        <f>SUM(C16)</f>
        <v>51480</v>
      </c>
      <c r="D15" s="76">
        <f t="shared" si="2"/>
        <v>6832.570177184949</v>
      </c>
      <c r="E15" s="6">
        <f>SUM(E16)</f>
        <v>10753.59</v>
      </c>
      <c r="F15" s="6">
        <f>SUM(F16)</f>
        <v>4022.12</v>
      </c>
      <c r="G15" s="6">
        <f t="shared" si="7"/>
        <v>7.8129759129759124</v>
      </c>
      <c r="H15" s="6">
        <f t="shared" si="8"/>
        <v>37.402579045695433</v>
      </c>
    </row>
    <row r="16" spans="1:8" ht="15.75">
      <c r="A16" s="3" t="s">
        <v>39</v>
      </c>
      <c r="B16" s="5" t="s">
        <v>44</v>
      </c>
      <c r="C16" s="48">
        <f>C51</f>
        <v>51480</v>
      </c>
      <c r="D16" s="76">
        <f t="shared" si="2"/>
        <v>6832.570177184949</v>
      </c>
      <c r="E16" s="6">
        <f>SUM(E51)</f>
        <v>10753.59</v>
      </c>
      <c r="F16" s="6">
        <f>SUM(F50)</f>
        <v>4022.12</v>
      </c>
      <c r="G16" s="6">
        <f t="shared" si="7"/>
        <v>7.8129759129759124</v>
      </c>
      <c r="H16" s="6">
        <f t="shared" si="8"/>
        <v>37.402579045695433</v>
      </c>
    </row>
    <row r="17" spans="1:8" ht="15.75">
      <c r="A17" s="3" t="s">
        <v>39</v>
      </c>
      <c r="B17" s="5" t="s">
        <v>53</v>
      </c>
      <c r="C17" s="48">
        <f>SUM(C18)</f>
        <v>150</v>
      </c>
      <c r="D17" s="76">
        <f t="shared" si="2"/>
        <v>19.908421262193908</v>
      </c>
      <c r="E17" s="6">
        <f>SUM(E18)</f>
        <v>5973.03</v>
      </c>
      <c r="F17" s="6">
        <f>SUM(F18)</f>
        <v>19.91</v>
      </c>
      <c r="G17" s="6">
        <f t="shared" si="7"/>
        <v>13.273333333333333</v>
      </c>
      <c r="H17" s="6">
        <f t="shared" si="8"/>
        <v>0.33333165914117291</v>
      </c>
    </row>
    <row r="18" spans="1:8" ht="15.75">
      <c r="A18" s="3" t="s">
        <v>39</v>
      </c>
      <c r="B18" s="5" t="s">
        <v>54</v>
      </c>
      <c r="C18" s="48">
        <f>C58</f>
        <v>150</v>
      </c>
      <c r="D18" s="76">
        <f t="shared" si="2"/>
        <v>19.908421262193908</v>
      </c>
      <c r="E18" s="6">
        <f>SUM(E58)</f>
        <v>5973.03</v>
      </c>
      <c r="F18" s="6">
        <f>SUM(F57)</f>
        <v>19.91</v>
      </c>
      <c r="G18" s="6">
        <f t="shared" si="7"/>
        <v>13.273333333333333</v>
      </c>
      <c r="H18" s="6">
        <f t="shared" si="8"/>
        <v>0.33333165914117291</v>
      </c>
    </row>
    <row r="19" spans="1:8" ht="15.75">
      <c r="A19" s="3" t="s">
        <v>39</v>
      </c>
      <c r="B19" s="5" t="s">
        <v>71</v>
      </c>
      <c r="C19" s="48">
        <f>SUM(C20)</f>
        <v>0.03</v>
      </c>
      <c r="D19" s="76">
        <f t="shared" si="2"/>
        <v>3.9816842524387809E-3</v>
      </c>
      <c r="E19" s="6">
        <f>SUM(E20)</f>
        <v>0</v>
      </c>
      <c r="F19" s="6">
        <f>SUM(F20)</f>
        <v>0</v>
      </c>
      <c r="G19" s="6">
        <f t="shared" si="7"/>
        <v>0</v>
      </c>
      <c r="H19" s="6" t="e">
        <f t="shared" si="8"/>
        <v>#DIV/0!</v>
      </c>
    </row>
    <row r="20" spans="1:8" ht="15.75">
      <c r="A20" s="3" t="s">
        <v>39</v>
      </c>
      <c r="B20" s="5" t="s">
        <v>81</v>
      </c>
      <c r="C20" s="48">
        <f>C65</f>
        <v>0.03</v>
      </c>
      <c r="D20" s="76">
        <f t="shared" si="2"/>
        <v>3.9816842524387809E-3</v>
      </c>
      <c r="E20" s="6">
        <f>SUM(E65)</f>
        <v>0</v>
      </c>
      <c r="F20" s="6">
        <f>SUM(F64)</f>
        <v>0</v>
      </c>
      <c r="G20" s="6">
        <f t="shared" si="7"/>
        <v>0</v>
      </c>
      <c r="H20" s="6" t="e">
        <f t="shared" si="8"/>
        <v>#DIV/0!</v>
      </c>
    </row>
    <row r="21" spans="1:8" ht="15.75">
      <c r="A21" s="3" t="s">
        <v>39</v>
      </c>
      <c r="B21" s="5" t="s">
        <v>58</v>
      </c>
      <c r="C21" s="48">
        <f>SUM(C22)</f>
        <v>3966206.77</v>
      </c>
      <c r="D21" s="76">
        <f t="shared" si="2"/>
        <v>526406.10126750276</v>
      </c>
      <c r="E21" s="6">
        <f>SUM(E22)</f>
        <v>1149664.6200000001</v>
      </c>
      <c r="F21" s="6">
        <f>SUM(F22)</f>
        <v>550552.31999999995</v>
      </c>
      <c r="G21" s="6">
        <f t="shared" si="7"/>
        <v>13.88107962913895</v>
      </c>
      <c r="H21" s="6">
        <f t="shared" si="8"/>
        <v>47.888080612587686</v>
      </c>
    </row>
    <row r="22" spans="1:8" ht="15.75">
      <c r="A22" s="3" t="s">
        <v>39</v>
      </c>
      <c r="B22" s="5" t="s">
        <v>59</v>
      </c>
      <c r="C22" s="48">
        <f>C74</f>
        <v>3966206.77</v>
      </c>
      <c r="D22" s="76">
        <f t="shared" si="2"/>
        <v>526406.10126750276</v>
      </c>
      <c r="E22" s="6">
        <f>SUM(E74)</f>
        <v>1149664.6200000001</v>
      </c>
      <c r="F22" s="6">
        <f>SUM(F73)</f>
        <v>550552.31999999995</v>
      </c>
      <c r="G22" s="6">
        <f t="shared" si="7"/>
        <v>13.88107962913895</v>
      </c>
      <c r="H22" s="6">
        <f t="shared" si="8"/>
        <v>47.888080612587686</v>
      </c>
    </row>
    <row r="23" spans="1:8">
      <c r="A23" s="3" t="s">
        <v>39</v>
      </c>
      <c r="B23" s="3" t="s">
        <v>199</v>
      </c>
      <c r="C23" s="48"/>
      <c r="D23" s="76"/>
      <c r="E23" s="48">
        <f>SUM(E24)</f>
        <v>53163</v>
      </c>
      <c r="F23" s="48"/>
      <c r="G23" s="6" t="e">
        <f t="shared" ref="G23:G24" si="11">SUM(F23/C23)*100</f>
        <v>#DIV/0!</v>
      </c>
      <c r="H23" s="6">
        <f t="shared" ref="H23:H24" si="12">SUM(F23/E23)*100</f>
        <v>0</v>
      </c>
    </row>
    <row r="24" spans="1:8">
      <c r="A24" s="3" t="s">
        <v>39</v>
      </c>
      <c r="B24" s="3" t="s">
        <v>200</v>
      </c>
      <c r="C24" s="48"/>
      <c r="D24" s="76"/>
      <c r="E24" s="48">
        <f>SUM(E84)</f>
        <v>53163</v>
      </c>
      <c r="F24" s="48"/>
      <c r="G24" s="6" t="e">
        <f t="shared" si="11"/>
        <v>#DIV/0!</v>
      </c>
      <c r="H24" s="6">
        <f t="shared" si="12"/>
        <v>0</v>
      </c>
    </row>
    <row r="25" spans="1:8">
      <c r="A25" s="82" t="s">
        <v>1</v>
      </c>
      <c r="B25" s="3" t="s">
        <v>42</v>
      </c>
      <c r="C25" s="48">
        <v>0</v>
      </c>
      <c r="D25" s="76">
        <f t="shared" si="2"/>
        <v>0</v>
      </c>
      <c r="E25" s="6">
        <v>0</v>
      </c>
      <c r="F25" s="6">
        <v>0</v>
      </c>
      <c r="G25" s="6" t="e">
        <f t="shared" si="7"/>
        <v>#DIV/0!</v>
      </c>
      <c r="H25" s="6" t="e">
        <f t="shared" si="8"/>
        <v>#DIV/0!</v>
      </c>
    </row>
    <row r="26" spans="1:8">
      <c r="A26" s="3" t="s">
        <v>2</v>
      </c>
      <c r="B26" s="3" t="s">
        <v>36</v>
      </c>
      <c r="C26" s="48">
        <v>0</v>
      </c>
      <c r="D26" s="76">
        <f t="shared" si="2"/>
        <v>0</v>
      </c>
      <c r="E26" s="6">
        <v>0</v>
      </c>
      <c r="F26" s="6">
        <v>0</v>
      </c>
      <c r="G26" s="6" t="e">
        <f t="shared" ref="G26:G79" si="13">SUM(F26/C26)*100</f>
        <v>#DIV/0!</v>
      </c>
      <c r="H26" s="6" t="e">
        <f t="shared" ref="H26:H79" si="14">SUM(F26/E26)*100</f>
        <v>#DIV/0!</v>
      </c>
    </row>
    <row r="27" spans="1:8">
      <c r="A27" s="18" t="s">
        <v>39</v>
      </c>
      <c r="B27" t="s">
        <v>61</v>
      </c>
      <c r="C27" s="48">
        <f t="shared" ref="C27:C35" si="15">SUM(C28)</f>
        <v>0</v>
      </c>
      <c r="D27" s="76">
        <f t="shared" si="2"/>
        <v>0</v>
      </c>
      <c r="E27" s="6">
        <f t="shared" ref="E27:F33" si="16">SUM(E28)</f>
        <v>5196</v>
      </c>
      <c r="F27" s="6">
        <f t="shared" si="16"/>
        <v>0</v>
      </c>
      <c r="G27" s="6" t="e">
        <f t="shared" si="13"/>
        <v>#DIV/0!</v>
      </c>
      <c r="H27" s="6">
        <f t="shared" si="14"/>
        <v>0</v>
      </c>
    </row>
    <row r="28" spans="1:8">
      <c r="A28" s="19" t="s">
        <v>39</v>
      </c>
      <c r="B28" t="s">
        <v>62</v>
      </c>
      <c r="C28" s="48">
        <f>SUM(C33)</f>
        <v>0</v>
      </c>
      <c r="D28" s="76">
        <f t="shared" si="2"/>
        <v>0</v>
      </c>
      <c r="E28" s="6">
        <f>SUM(E29+E33)</f>
        <v>5196</v>
      </c>
      <c r="F28" s="6">
        <f>SUM(F33)</f>
        <v>0</v>
      </c>
      <c r="G28" s="6" t="e">
        <f t="shared" si="13"/>
        <v>#DIV/0!</v>
      </c>
      <c r="H28" s="6">
        <f t="shared" si="14"/>
        <v>0</v>
      </c>
    </row>
    <row r="29" spans="1:8">
      <c r="A29" s="19">
        <v>6</v>
      </c>
      <c r="B29" s="49" t="s">
        <v>101</v>
      </c>
      <c r="C29" s="48">
        <f t="shared" ref="C29:D31" si="17">SUM(C30)</f>
        <v>0</v>
      </c>
      <c r="D29" s="48">
        <f t="shared" si="17"/>
        <v>0</v>
      </c>
      <c r="E29" s="48">
        <f t="shared" ref="E29:F31" si="18">SUM(E30)</f>
        <v>4798</v>
      </c>
      <c r="F29" s="48">
        <f t="shared" si="18"/>
        <v>0</v>
      </c>
      <c r="G29" s="6" t="e">
        <f t="shared" ref="G29:G32" si="19">SUM(F29/C29)*100</f>
        <v>#DIV/0!</v>
      </c>
      <c r="H29" s="6">
        <f t="shared" ref="H29:H32" si="20">SUM(F29/E29)*100</f>
        <v>0</v>
      </c>
    </row>
    <row r="30" spans="1:8" ht="30">
      <c r="A30" s="19">
        <v>63</v>
      </c>
      <c r="B30" s="42" t="s">
        <v>203</v>
      </c>
      <c r="C30" s="48">
        <f t="shared" si="17"/>
        <v>0</v>
      </c>
      <c r="D30" s="48">
        <f t="shared" si="17"/>
        <v>0</v>
      </c>
      <c r="E30" s="48">
        <f t="shared" si="18"/>
        <v>4798</v>
      </c>
      <c r="F30" s="48">
        <f t="shared" si="18"/>
        <v>0</v>
      </c>
      <c r="G30" s="6" t="e">
        <f t="shared" si="19"/>
        <v>#DIV/0!</v>
      </c>
      <c r="H30" s="6">
        <f t="shared" si="20"/>
        <v>0</v>
      </c>
    </row>
    <row r="31" spans="1:8" ht="30">
      <c r="A31" s="19">
        <v>639</v>
      </c>
      <c r="B31" s="42" t="s">
        <v>202</v>
      </c>
      <c r="C31" s="48">
        <f t="shared" si="17"/>
        <v>0</v>
      </c>
      <c r="D31" s="48">
        <f t="shared" si="17"/>
        <v>0</v>
      </c>
      <c r="E31" s="48">
        <f t="shared" si="18"/>
        <v>4798</v>
      </c>
      <c r="F31" s="48">
        <f t="shared" si="18"/>
        <v>0</v>
      </c>
      <c r="G31" s="6" t="e">
        <f t="shared" si="19"/>
        <v>#DIV/0!</v>
      </c>
      <c r="H31" s="6">
        <f t="shared" si="20"/>
        <v>0</v>
      </c>
    </row>
    <row r="32" spans="1:8" ht="30">
      <c r="A32" s="19">
        <v>6391</v>
      </c>
      <c r="B32" s="42" t="s">
        <v>202</v>
      </c>
      <c r="C32" s="48">
        <v>0</v>
      </c>
      <c r="D32" s="76">
        <v>0</v>
      </c>
      <c r="E32" s="48">
        <v>4798</v>
      </c>
      <c r="F32" s="48">
        <v>0</v>
      </c>
      <c r="G32" s="6" t="e">
        <f t="shared" si="19"/>
        <v>#DIV/0!</v>
      </c>
      <c r="H32" s="6">
        <f t="shared" si="20"/>
        <v>0</v>
      </c>
    </row>
    <row r="33" spans="1:8" ht="15.75">
      <c r="A33" s="3">
        <v>6</v>
      </c>
      <c r="B33" s="5" t="s">
        <v>129</v>
      </c>
      <c r="C33" s="48">
        <f t="shared" si="15"/>
        <v>0</v>
      </c>
      <c r="D33" s="76">
        <f t="shared" si="2"/>
        <v>0</v>
      </c>
      <c r="E33" s="78">
        <f t="shared" si="16"/>
        <v>398</v>
      </c>
      <c r="F33" s="6">
        <f t="shared" si="16"/>
        <v>0</v>
      </c>
      <c r="G33" s="6" t="e">
        <f t="shared" si="13"/>
        <v>#DIV/0!</v>
      </c>
      <c r="H33" s="6">
        <f t="shared" si="14"/>
        <v>0</v>
      </c>
    </row>
    <row r="34" spans="1:8" ht="26.25">
      <c r="A34" s="3">
        <v>67</v>
      </c>
      <c r="B34" s="14" t="s">
        <v>116</v>
      </c>
      <c r="C34" s="23">
        <f t="shared" si="15"/>
        <v>0</v>
      </c>
      <c r="D34" s="76">
        <f t="shared" si="2"/>
        <v>0</v>
      </c>
      <c r="E34" s="78">
        <f t="shared" ref="E34:F35" si="21">SUM(E35)</f>
        <v>398</v>
      </c>
      <c r="F34" s="13">
        <f t="shared" si="21"/>
        <v>0</v>
      </c>
      <c r="G34" s="6" t="e">
        <f t="shared" si="13"/>
        <v>#DIV/0!</v>
      </c>
      <c r="H34" s="6">
        <f t="shared" si="14"/>
        <v>0</v>
      </c>
    </row>
    <row r="35" spans="1:8" ht="26.25">
      <c r="A35" s="3">
        <v>671</v>
      </c>
      <c r="B35" s="14" t="s">
        <v>117</v>
      </c>
      <c r="C35" s="23">
        <f t="shared" si="15"/>
        <v>0</v>
      </c>
      <c r="D35" s="76">
        <f t="shared" si="2"/>
        <v>0</v>
      </c>
      <c r="E35" s="78">
        <f t="shared" si="21"/>
        <v>398</v>
      </c>
      <c r="F35" s="13">
        <f t="shared" si="21"/>
        <v>0</v>
      </c>
      <c r="G35" s="6" t="e">
        <f t="shared" si="13"/>
        <v>#DIV/0!</v>
      </c>
      <c r="H35" s="6">
        <f t="shared" si="14"/>
        <v>0</v>
      </c>
    </row>
    <row r="36" spans="1:8">
      <c r="A36" s="3">
        <v>6711</v>
      </c>
      <c r="B36" s="12" t="s">
        <v>118</v>
      </c>
      <c r="C36" s="23"/>
      <c r="D36" s="76">
        <f t="shared" si="2"/>
        <v>0</v>
      </c>
      <c r="E36" s="6">
        <v>398</v>
      </c>
      <c r="F36" s="13">
        <v>0</v>
      </c>
      <c r="G36" s="6" t="e">
        <f t="shared" si="13"/>
        <v>#DIV/0!</v>
      </c>
      <c r="H36" s="6">
        <f t="shared" si="14"/>
        <v>0</v>
      </c>
    </row>
    <row r="37" spans="1:8">
      <c r="A37" s="18" t="s">
        <v>39</v>
      </c>
      <c r="B37" t="s">
        <v>40</v>
      </c>
      <c r="C37" s="48">
        <f t="shared" ref="C37:C38" si="22">SUM(C38)</f>
        <v>717533.96</v>
      </c>
      <c r="D37" s="76">
        <f t="shared" si="2"/>
        <v>95233.122304067947</v>
      </c>
      <c r="E37" s="6">
        <f t="shared" ref="E37:F39" si="23">SUM(E38)</f>
        <v>282833</v>
      </c>
      <c r="F37" s="64">
        <f t="shared" si="23"/>
        <v>115830.62</v>
      </c>
      <c r="G37" s="6">
        <f t="shared" si="13"/>
        <v>16.142876359468755</v>
      </c>
      <c r="H37" s="6">
        <f t="shared" si="14"/>
        <v>40.953714736257787</v>
      </c>
    </row>
    <row r="38" spans="1:8">
      <c r="A38" s="19" t="s">
        <v>39</v>
      </c>
      <c r="B38" t="s">
        <v>41</v>
      </c>
      <c r="C38" s="48">
        <f t="shared" si="22"/>
        <v>717533.96</v>
      </c>
      <c r="D38" s="76">
        <f t="shared" si="2"/>
        <v>95233.122304067947</v>
      </c>
      <c r="E38" s="6">
        <f t="shared" si="23"/>
        <v>282833</v>
      </c>
      <c r="F38" s="6">
        <f t="shared" si="23"/>
        <v>115830.62</v>
      </c>
      <c r="G38" s="6">
        <f t="shared" si="13"/>
        <v>16.142876359468755</v>
      </c>
      <c r="H38" s="6">
        <f t="shared" si="14"/>
        <v>40.953714736257787</v>
      </c>
    </row>
    <row r="39" spans="1:8" ht="15.75">
      <c r="A39" s="3">
        <v>6</v>
      </c>
      <c r="B39" s="5" t="s">
        <v>129</v>
      </c>
      <c r="C39" s="48">
        <f>SUM(C40)</f>
        <v>717533.96</v>
      </c>
      <c r="D39" s="76">
        <f t="shared" si="2"/>
        <v>95233.122304067947</v>
      </c>
      <c r="E39" s="78">
        <f t="shared" si="23"/>
        <v>282833</v>
      </c>
      <c r="F39" s="6">
        <f t="shared" si="23"/>
        <v>115830.62</v>
      </c>
      <c r="G39" s="6">
        <f t="shared" si="13"/>
        <v>16.142876359468755</v>
      </c>
      <c r="H39" s="6">
        <f t="shared" si="14"/>
        <v>40.953714736257787</v>
      </c>
    </row>
    <row r="40" spans="1:8" ht="26.25">
      <c r="A40" s="3">
        <v>67</v>
      </c>
      <c r="B40" s="14" t="s">
        <v>116</v>
      </c>
      <c r="C40" s="23">
        <f t="shared" ref="C40:C41" si="24">SUM(C41)</f>
        <v>717533.96</v>
      </c>
      <c r="D40" s="76">
        <f t="shared" si="2"/>
        <v>95233.122304067947</v>
      </c>
      <c r="E40" s="78">
        <f t="shared" ref="E40:F40" si="25">SUM(E41)</f>
        <v>282833</v>
      </c>
      <c r="F40" s="13">
        <f t="shared" si="25"/>
        <v>115830.62</v>
      </c>
      <c r="G40" s="6">
        <f t="shared" si="13"/>
        <v>16.142876359468755</v>
      </c>
      <c r="H40" s="6">
        <f t="shared" si="14"/>
        <v>40.953714736257787</v>
      </c>
    </row>
    <row r="41" spans="1:8" ht="26.25">
      <c r="A41" s="3">
        <v>671</v>
      </c>
      <c r="B41" s="14" t="s">
        <v>117</v>
      </c>
      <c r="C41" s="23">
        <f t="shared" si="24"/>
        <v>717533.96</v>
      </c>
      <c r="D41" s="76">
        <f t="shared" si="2"/>
        <v>95233.122304067947</v>
      </c>
      <c r="E41" s="78">
        <f>SUM(E42+E43)</f>
        <v>282833</v>
      </c>
      <c r="F41" s="13">
        <f>SUM(F42+F43)</f>
        <v>115830.62</v>
      </c>
      <c r="G41" s="6">
        <f t="shared" si="13"/>
        <v>16.142876359468755</v>
      </c>
      <c r="H41" s="6">
        <f t="shared" si="14"/>
        <v>40.953714736257787</v>
      </c>
    </row>
    <row r="42" spans="1:8">
      <c r="A42" s="3">
        <v>6711</v>
      </c>
      <c r="B42" s="12" t="s">
        <v>118</v>
      </c>
      <c r="C42" s="23">
        <v>717533.96</v>
      </c>
      <c r="D42" s="76">
        <f t="shared" si="2"/>
        <v>95233.122304067947</v>
      </c>
      <c r="E42" s="6">
        <v>282833</v>
      </c>
      <c r="F42" s="13">
        <v>115830.62</v>
      </c>
      <c r="G42" s="6">
        <f t="shared" si="13"/>
        <v>16.142876359468755</v>
      </c>
      <c r="H42" s="6">
        <f t="shared" si="14"/>
        <v>40.953714736257787</v>
      </c>
    </row>
    <row r="43" spans="1:8" ht="35.1" customHeight="1">
      <c r="A43" s="18">
        <v>6712</v>
      </c>
      <c r="B43" s="22" t="s">
        <v>154</v>
      </c>
      <c r="C43" s="23">
        <v>0</v>
      </c>
      <c r="D43" s="76">
        <f t="shared" si="2"/>
        <v>0</v>
      </c>
      <c r="E43" s="48"/>
      <c r="F43" s="23">
        <v>0</v>
      </c>
      <c r="G43" s="6" t="e">
        <f t="shared" ref="G43" si="26">SUM(F43/C43)*100</f>
        <v>#DIV/0!</v>
      </c>
      <c r="H43" s="6" t="e">
        <f t="shared" ref="H43" si="27">SUM(F43/E43)*100</f>
        <v>#DIV/0!</v>
      </c>
    </row>
    <row r="44" spans="1:8">
      <c r="A44" s="18" t="s">
        <v>39</v>
      </c>
      <c r="B44" t="s">
        <v>64</v>
      </c>
      <c r="C44" s="48">
        <f t="shared" ref="C44:C48" si="28">SUM(C45)</f>
        <v>71906.13</v>
      </c>
      <c r="D44" s="76">
        <f t="shared" si="2"/>
        <v>9543.5835158271948</v>
      </c>
      <c r="E44" s="6">
        <f t="shared" ref="E44:F46" si="29">SUM(E45)</f>
        <v>16276</v>
      </c>
      <c r="F44" s="64">
        <f t="shared" si="29"/>
        <v>5761.29</v>
      </c>
      <c r="G44" s="6">
        <f t="shared" si="13"/>
        <v>8.012237621465653</v>
      </c>
      <c r="H44" s="6">
        <f t="shared" si="14"/>
        <v>35.397456377488332</v>
      </c>
    </row>
    <row r="45" spans="1:8">
      <c r="A45" s="19" t="s">
        <v>39</v>
      </c>
      <c r="B45" t="s">
        <v>65</v>
      </c>
      <c r="C45" s="48">
        <f t="shared" si="28"/>
        <v>71906.13</v>
      </c>
      <c r="D45" s="76">
        <f t="shared" si="2"/>
        <v>9543.5835158271948</v>
      </c>
      <c r="E45" s="6">
        <f t="shared" si="29"/>
        <v>16276</v>
      </c>
      <c r="F45" s="6">
        <f t="shared" si="29"/>
        <v>5761.29</v>
      </c>
      <c r="G45" s="6">
        <f t="shared" si="13"/>
        <v>8.012237621465653</v>
      </c>
      <c r="H45" s="6">
        <f t="shared" si="14"/>
        <v>35.397456377488332</v>
      </c>
    </row>
    <row r="46" spans="1:8" ht="15.75">
      <c r="A46" s="3">
        <v>6</v>
      </c>
      <c r="B46" s="5" t="s">
        <v>129</v>
      </c>
      <c r="C46" s="48">
        <f t="shared" si="28"/>
        <v>71906.13</v>
      </c>
      <c r="D46" s="76">
        <f t="shared" si="2"/>
        <v>9543.5835158271948</v>
      </c>
      <c r="E46" s="78">
        <f t="shared" si="29"/>
        <v>16276</v>
      </c>
      <c r="F46" s="6">
        <f t="shared" si="29"/>
        <v>5761.29</v>
      </c>
      <c r="G46" s="6">
        <f t="shared" si="13"/>
        <v>8.012237621465653</v>
      </c>
      <c r="H46" s="6">
        <f t="shared" si="14"/>
        <v>35.397456377488332</v>
      </c>
    </row>
    <row r="47" spans="1:8" ht="26.25">
      <c r="A47" s="3">
        <v>67</v>
      </c>
      <c r="B47" s="14" t="s">
        <v>116</v>
      </c>
      <c r="C47" s="23">
        <f t="shared" si="28"/>
        <v>71906.13</v>
      </c>
      <c r="D47" s="76">
        <f t="shared" si="2"/>
        <v>9543.5835158271948</v>
      </c>
      <c r="E47" s="78">
        <f t="shared" ref="E47:F48" si="30">SUM(E48)</f>
        <v>16276</v>
      </c>
      <c r="F47" s="13">
        <f t="shared" si="30"/>
        <v>5761.29</v>
      </c>
      <c r="G47" s="6">
        <f t="shared" si="13"/>
        <v>8.012237621465653</v>
      </c>
      <c r="H47" s="6">
        <f t="shared" si="14"/>
        <v>35.397456377488332</v>
      </c>
    </row>
    <row r="48" spans="1:8" ht="26.25">
      <c r="A48" s="3">
        <v>671</v>
      </c>
      <c r="B48" s="14" t="s">
        <v>117</v>
      </c>
      <c r="C48" s="23">
        <f t="shared" si="28"/>
        <v>71906.13</v>
      </c>
      <c r="D48" s="76">
        <f t="shared" si="2"/>
        <v>9543.5835158271948</v>
      </c>
      <c r="E48" s="78">
        <f t="shared" si="30"/>
        <v>16276</v>
      </c>
      <c r="F48" s="13">
        <f t="shared" si="30"/>
        <v>5761.29</v>
      </c>
      <c r="G48" s="6">
        <f t="shared" si="13"/>
        <v>8.012237621465653</v>
      </c>
      <c r="H48" s="6">
        <f t="shared" si="14"/>
        <v>35.397456377488332</v>
      </c>
    </row>
    <row r="49" spans="1:8">
      <c r="A49" s="3">
        <v>6711</v>
      </c>
      <c r="B49" s="12" t="s">
        <v>118</v>
      </c>
      <c r="C49" s="23">
        <v>71906.13</v>
      </c>
      <c r="D49" s="76">
        <f t="shared" si="2"/>
        <v>9543.5835158271948</v>
      </c>
      <c r="E49" s="6">
        <v>16276</v>
      </c>
      <c r="F49" s="13">
        <v>5761.29</v>
      </c>
      <c r="G49" s="6">
        <f t="shared" si="13"/>
        <v>8.012237621465653</v>
      </c>
      <c r="H49" s="6">
        <f t="shared" si="14"/>
        <v>35.397456377488332</v>
      </c>
    </row>
    <row r="50" spans="1:8">
      <c r="A50" s="18" t="s">
        <v>39</v>
      </c>
      <c r="B50" t="s">
        <v>43</v>
      </c>
      <c r="C50" s="48">
        <f t="shared" ref="C50:C54" si="31">SUM(C51)</f>
        <v>51480</v>
      </c>
      <c r="D50" s="76">
        <f t="shared" si="2"/>
        <v>6832.570177184949</v>
      </c>
      <c r="E50" s="6">
        <f>SUM(E51)</f>
        <v>10753.59</v>
      </c>
      <c r="F50" s="64">
        <f t="shared" ref="E50:F52" si="32">SUM(F51)</f>
        <v>4022.12</v>
      </c>
      <c r="G50" s="6">
        <f t="shared" si="13"/>
        <v>7.8129759129759124</v>
      </c>
      <c r="H50" s="6">
        <f t="shared" si="14"/>
        <v>37.402579045695433</v>
      </c>
    </row>
    <row r="51" spans="1:8">
      <c r="A51" s="19" t="s">
        <v>39</v>
      </c>
      <c r="B51" t="s">
        <v>44</v>
      </c>
      <c r="C51" s="48">
        <f t="shared" si="31"/>
        <v>51480</v>
      </c>
      <c r="D51" s="76">
        <f t="shared" si="2"/>
        <v>6832.570177184949</v>
      </c>
      <c r="E51" s="6">
        <f t="shared" si="32"/>
        <v>10753.59</v>
      </c>
      <c r="F51" s="6">
        <f t="shared" si="32"/>
        <v>4022.12</v>
      </c>
      <c r="G51" s="6">
        <f t="shared" si="13"/>
        <v>7.8129759129759124</v>
      </c>
      <c r="H51" s="6">
        <f t="shared" si="14"/>
        <v>37.402579045695433</v>
      </c>
    </row>
    <row r="52" spans="1:8" ht="15.75">
      <c r="A52" s="3">
        <v>6</v>
      </c>
      <c r="B52" s="5" t="s">
        <v>129</v>
      </c>
      <c r="C52" s="48">
        <f t="shared" si="31"/>
        <v>51480</v>
      </c>
      <c r="D52" s="76">
        <f t="shared" si="2"/>
        <v>6832.570177184949</v>
      </c>
      <c r="E52" s="78">
        <f t="shared" si="32"/>
        <v>10753.59</v>
      </c>
      <c r="F52" s="6">
        <f t="shared" si="32"/>
        <v>4022.12</v>
      </c>
      <c r="G52" s="6">
        <f t="shared" si="13"/>
        <v>7.8129759129759124</v>
      </c>
      <c r="H52" s="6">
        <f t="shared" si="14"/>
        <v>37.402579045695433</v>
      </c>
    </row>
    <row r="53" spans="1:8" ht="26.25">
      <c r="A53" s="3">
        <v>66</v>
      </c>
      <c r="B53" s="14" t="s">
        <v>113</v>
      </c>
      <c r="C53" s="23">
        <f t="shared" si="31"/>
        <v>51480</v>
      </c>
      <c r="D53" s="76">
        <f t="shared" si="2"/>
        <v>6832.570177184949</v>
      </c>
      <c r="E53" s="78">
        <f t="shared" ref="E53:F54" si="33">SUM(E54)</f>
        <v>10753.59</v>
      </c>
      <c r="F53" s="13">
        <f t="shared" si="33"/>
        <v>4022.12</v>
      </c>
      <c r="G53" s="6">
        <f t="shared" si="13"/>
        <v>7.8129759129759124</v>
      </c>
      <c r="H53" s="6">
        <f t="shared" si="14"/>
        <v>37.402579045695433</v>
      </c>
    </row>
    <row r="54" spans="1:8">
      <c r="A54" s="3">
        <v>661</v>
      </c>
      <c r="B54" s="14" t="s">
        <v>114</v>
      </c>
      <c r="C54" s="23">
        <f t="shared" si="31"/>
        <v>51480</v>
      </c>
      <c r="D54" s="76">
        <f t="shared" si="2"/>
        <v>6832.570177184949</v>
      </c>
      <c r="E54" s="78">
        <f t="shared" si="33"/>
        <v>10753.59</v>
      </c>
      <c r="F54" s="13">
        <f t="shared" si="33"/>
        <v>4022.12</v>
      </c>
      <c r="G54" s="6">
        <f t="shared" si="13"/>
        <v>7.8129759129759124</v>
      </c>
      <c r="H54" s="6">
        <f t="shared" si="14"/>
        <v>37.402579045695433</v>
      </c>
    </row>
    <row r="55" spans="1:8">
      <c r="A55" s="3">
        <v>6615</v>
      </c>
      <c r="B55" s="12" t="s">
        <v>115</v>
      </c>
      <c r="C55" s="23">
        <v>51480</v>
      </c>
      <c r="D55" s="76">
        <f t="shared" si="2"/>
        <v>6832.570177184949</v>
      </c>
      <c r="E55" s="6">
        <v>10753.59</v>
      </c>
      <c r="F55" s="13">
        <v>4022.12</v>
      </c>
      <c r="G55" s="6">
        <f t="shared" si="13"/>
        <v>7.8129759129759124</v>
      </c>
      <c r="H55" s="6">
        <f t="shared" si="14"/>
        <v>37.402579045695433</v>
      </c>
    </row>
    <row r="56" spans="1:8">
      <c r="A56" s="18">
        <v>92</v>
      </c>
      <c r="B56" s="27"/>
      <c r="C56" s="23">
        <v>90963.89</v>
      </c>
      <c r="D56" s="76">
        <f t="shared" si="2"/>
        <v>12072.982945119118</v>
      </c>
      <c r="E56" s="64">
        <v>12072.98</v>
      </c>
      <c r="F56" s="6">
        <v>12072.98</v>
      </c>
      <c r="G56" s="6">
        <f t="shared" si="13"/>
        <v>13.272277603783214</v>
      </c>
      <c r="H56" s="6">
        <f t="shared" si="14"/>
        <v>100</v>
      </c>
    </row>
    <row r="57" spans="1:8">
      <c r="A57" s="18" t="s">
        <v>39</v>
      </c>
      <c r="B57" t="s">
        <v>53</v>
      </c>
      <c r="C57" s="48">
        <f>SUM(C58)</f>
        <v>150</v>
      </c>
      <c r="D57" s="76">
        <f t="shared" si="2"/>
        <v>19.908421262193908</v>
      </c>
      <c r="E57" s="6">
        <f>SUM(E58)</f>
        <v>5973.03</v>
      </c>
      <c r="F57" s="64">
        <f>SUM(F58)</f>
        <v>19.91</v>
      </c>
      <c r="G57" s="6">
        <f t="shared" si="13"/>
        <v>13.273333333333333</v>
      </c>
      <c r="H57" s="6">
        <f t="shared" si="14"/>
        <v>0.33333165914117291</v>
      </c>
    </row>
    <row r="58" spans="1:8">
      <c r="A58" s="19" t="s">
        <v>39</v>
      </c>
      <c r="B58" t="s">
        <v>54</v>
      </c>
      <c r="C58" s="48">
        <f>SUM(C60)</f>
        <v>150</v>
      </c>
      <c r="D58" s="76">
        <f t="shared" si="2"/>
        <v>19.908421262193908</v>
      </c>
      <c r="E58" s="6">
        <f>SUM(E60)</f>
        <v>5973.03</v>
      </c>
      <c r="F58" s="6">
        <f>SUM(F60)</f>
        <v>19.91</v>
      </c>
      <c r="G58" s="6">
        <f t="shared" si="13"/>
        <v>13.273333333333333</v>
      </c>
      <c r="H58" s="6">
        <f t="shared" si="14"/>
        <v>0.33333165914117291</v>
      </c>
    </row>
    <row r="59" spans="1:8" ht="15.75">
      <c r="A59" s="3">
        <v>6</v>
      </c>
      <c r="B59" s="5" t="s">
        <v>129</v>
      </c>
      <c r="C59" s="48">
        <f>SUM(C60)</f>
        <v>150</v>
      </c>
      <c r="D59" s="76">
        <f t="shared" si="2"/>
        <v>19.908421262193908</v>
      </c>
      <c r="E59" s="78">
        <f>SUM(E60)</f>
        <v>5973.03</v>
      </c>
      <c r="F59" s="6">
        <f>SUM(F60)</f>
        <v>19.91</v>
      </c>
      <c r="G59" s="6">
        <f t="shared" si="13"/>
        <v>13.273333333333333</v>
      </c>
      <c r="H59" s="6">
        <f t="shared" si="14"/>
        <v>0.33333165914117291</v>
      </c>
    </row>
    <row r="60" spans="1:8" ht="26.25">
      <c r="A60" s="14">
        <v>65</v>
      </c>
      <c r="B60" s="14" t="s">
        <v>109</v>
      </c>
      <c r="C60" s="23">
        <f t="shared" ref="C60:C61" si="34">SUM(C61)</f>
        <v>150</v>
      </c>
      <c r="D60" s="76">
        <f t="shared" si="2"/>
        <v>19.908421262193908</v>
      </c>
      <c r="E60" s="78">
        <f t="shared" ref="E60:F61" si="35">SUM(E61)</f>
        <v>5973.03</v>
      </c>
      <c r="F60" s="13">
        <f t="shared" si="35"/>
        <v>19.91</v>
      </c>
      <c r="G60" s="6">
        <f t="shared" si="13"/>
        <v>13.273333333333333</v>
      </c>
      <c r="H60" s="6">
        <f t="shared" si="14"/>
        <v>0.33333165914117291</v>
      </c>
    </row>
    <row r="61" spans="1:8">
      <c r="A61" s="12">
        <v>652</v>
      </c>
      <c r="B61" s="14" t="s">
        <v>110</v>
      </c>
      <c r="C61" s="23">
        <f t="shared" si="34"/>
        <v>150</v>
      </c>
      <c r="D61" s="76">
        <f t="shared" si="2"/>
        <v>19.908421262193908</v>
      </c>
      <c r="E61" s="78">
        <f t="shared" si="35"/>
        <v>5973.03</v>
      </c>
      <c r="F61" s="13">
        <f>SUM(F62)</f>
        <v>19.91</v>
      </c>
      <c r="G61" s="6">
        <f t="shared" si="13"/>
        <v>13.273333333333333</v>
      </c>
      <c r="H61" s="6">
        <f t="shared" si="14"/>
        <v>0.33333165914117291</v>
      </c>
    </row>
    <row r="62" spans="1:8">
      <c r="A62" s="12">
        <v>6526</v>
      </c>
      <c r="B62" s="12" t="s">
        <v>111</v>
      </c>
      <c r="C62" s="48">
        <v>150</v>
      </c>
      <c r="D62" s="76">
        <f t="shared" si="2"/>
        <v>19.908421262193908</v>
      </c>
      <c r="E62" s="6">
        <v>5973.03</v>
      </c>
      <c r="F62" s="6">
        <v>19.91</v>
      </c>
      <c r="G62" s="6">
        <f t="shared" si="13"/>
        <v>13.273333333333333</v>
      </c>
      <c r="H62" s="6">
        <f t="shared" si="14"/>
        <v>0.33333165914117291</v>
      </c>
    </row>
    <row r="63" spans="1:8">
      <c r="A63" s="21">
        <v>92</v>
      </c>
      <c r="B63" s="20"/>
      <c r="C63" s="48">
        <v>40046.82</v>
      </c>
      <c r="D63" s="76">
        <f t="shared" si="2"/>
        <v>5315.1264184750144</v>
      </c>
      <c r="E63" s="64">
        <v>5315.12</v>
      </c>
      <c r="F63" s="6">
        <v>5315.12</v>
      </c>
      <c r="G63" s="6">
        <f t="shared" ref="G63" si="36">SUM(F63/C63)*100</f>
        <v>13.272264814035173</v>
      </c>
      <c r="H63" s="6">
        <f t="shared" ref="H63" si="37">SUM(F63/E63)*100</f>
        <v>100</v>
      </c>
    </row>
    <row r="64" spans="1:8">
      <c r="A64" s="18" t="s">
        <v>39</v>
      </c>
      <c r="B64" s="3" t="s">
        <v>71</v>
      </c>
      <c r="C64" s="48">
        <f>SUM(C65)</f>
        <v>0.03</v>
      </c>
      <c r="D64" s="76">
        <f t="shared" si="2"/>
        <v>3.9816842524387809E-3</v>
      </c>
      <c r="E64" s="6">
        <f>SUM(E65)</f>
        <v>0</v>
      </c>
      <c r="F64" s="64">
        <f>SUM(F65)</f>
        <v>0</v>
      </c>
      <c r="G64" s="6">
        <f t="shared" si="13"/>
        <v>0</v>
      </c>
      <c r="H64" s="6" t="e">
        <f t="shared" si="14"/>
        <v>#DIV/0!</v>
      </c>
    </row>
    <row r="65" spans="1:8">
      <c r="A65" s="19" t="s">
        <v>39</v>
      </c>
      <c r="B65" s="3" t="s">
        <v>72</v>
      </c>
      <c r="C65" s="48">
        <f>SUM(C67)</f>
        <v>0.03</v>
      </c>
      <c r="D65" s="76">
        <f t="shared" si="2"/>
        <v>3.9816842524387809E-3</v>
      </c>
      <c r="E65" s="6">
        <f>SUM(E67)</f>
        <v>0</v>
      </c>
      <c r="F65" s="6">
        <f>SUM(F67)</f>
        <v>0</v>
      </c>
      <c r="G65" s="6">
        <f t="shared" si="13"/>
        <v>0</v>
      </c>
      <c r="H65" s="6" t="e">
        <f t="shared" si="14"/>
        <v>#DIV/0!</v>
      </c>
    </row>
    <row r="66" spans="1:8">
      <c r="A66" s="12">
        <v>6</v>
      </c>
      <c r="B66" s="12" t="s">
        <v>100</v>
      </c>
      <c r="C66" s="48">
        <f>SUM(C67)</f>
        <v>0.03</v>
      </c>
      <c r="D66" s="76">
        <f t="shared" si="2"/>
        <v>3.9816842524387809E-3</v>
      </c>
      <c r="E66" s="78">
        <f>SUM(E67)</f>
        <v>0</v>
      </c>
      <c r="F66" s="6">
        <f>SUM(F67)</f>
        <v>0</v>
      </c>
      <c r="G66" s="6">
        <f t="shared" si="13"/>
        <v>0</v>
      </c>
      <c r="H66" s="6" t="e">
        <f t="shared" si="14"/>
        <v>#DIV/0!</v>
      </c>
    </row>
    <row r="67" spans="1:8">
      <c r="A67" s="12">
        <v>63</v>
      </c>
      <c r="B67" s="12" t="s">
        <v>101</v>
      </c>
      <c r="C67" s="23">
        <f>SUM(C68+C70)</f>
        <v>0.03</v>
      </c>
      <c r="D67" s="76">
        <f t="shared" si="2"/>
        <v>3.9816842524387809E-3</v>
      </c>
      <c r="E67" s="78">
        <f>SUM(E68+E70)</f>
        <v>0</v>
      </c>
      <c r="F67" s="13">
        <f t="shared" ref="E67:F68" si="38">SUM(F68)</f>
        <v>0</v>
      </c>
      <c r="G67" s="6">
        <f t="shared" si="13"/>
        <v>0</v>
      </c>
      <c r="H67" s="6" t="e">
        <f t="shared" si="14"/>
        <v>#DIV/0!</v>
      </c>
    </row>
    <row r="68" spans="1:8">
      <c r="A68" s="12">
        <v>638</v>
      </c>
      <c r="B68" s="12" t="s">
        <v>105</v>
      </c>
      <c r="C68" s="23">
        <f t="shared" ref="C68" si="39">SUM(C69)</f>
        <v>0.03</v>
      </c>
      <c r="D68" s="76">
        <f t="shared" si="2"/>
        <v>3.9816842524387809E-3</v>
      </c>
      <c r="E68" s="78">
        <f t="shared" si="38"/>
        <v>0</v>
      </c>
      <c r="F68" s="13">
        <f t="shared" si="38"/>
        <v>0</v>
      </c>
      <c r="G68" s="6">
        <f t="shared" si="13"/>
        <v>0</v>
      </c>
      <c r="H68" s="6" t="e">
        <f t="shared" si="14"/>
        <v>#DIV/0!</v>
      </c>
    </row>
    <row r="69" spans="1:8">
      <c r="A69" s="12">
        <v>6381</v>
      </c>
      <c r="B69" s="12" t="s">
        <v>106</v>
      </c>
      <c r="C69" s="48">
        <v>0.03</v>
      </c>
      <c r="D69" s="76">
        <f t="shared" si="2"/>
        <v>3.9816842524387809E-3</v>
      </c>
      <c r="E69" s="6"/>
      <c r="F69" s="6">
        <v>0</v>
      </c>
      <c r="G69" s="6">
        <f t="shared" si="13"/>
        <v>0</v>
      </c>
      <c r="H69" s="6" t="e">
        <f t="shared" si="14"/>
        <v>#DIV/0!</v>
      </c>
    </row>
    <row r="70" spans="1:8">
      <c r="A70" s="12">
        <v>639</v>
      </c>
      <c r="B70" s="12" t="s">
        <v>107</v>
      </c>
      <c r="C70" s="48">
        <f t="shared" ref="C70" si="40">SUM(C71)</f>
        <v>0</v>
      </c>
      <c r="D70" s="76">
        <f t="shared" si="2"/>
        <v>0</v>
      </c>
      <c r="E70" s="78">
        <f t="shared" ref="E70:F70" si="41">SUM(E71)</f>
        <v>0</v>
      </c>
      <c r="F70" s="13">
        <f t="shared" si="41"/>
        <v>0</v>
      </c>
      <c r="G70" s="6" t="e">
        <f t="shared" si="13"/>
        <v>#DIV/0!</v>
      </c>
      <c r="H70" s="6" t="e">
        <f t="shared" si="14"/>
        <v>#DIV/0!</v>
      </c>
    </row>
    <row r="71" spans="1:8" ht="26.25">
      <c r="A71" s="14">
        <v>6393</v>
      </c>
      <c r="B71" s="14" t="s">
        <v>108</v>
      </c>
      <c r="C71" s="48"/>
      <c r="D71" s="76">
        <f t="shared" si="2"/>
        <v>0</v>
      </c>
      <c r="E71" s="6"/>
      <c r="F71" s="6">
        <v>0</v>
      </c>
      <c r="G71" s="6" t="e">
        <f t="shared" si="13"/>
        <v>#DIV/0!</v>
      </c>
      <c r="H71" s="6" t="e">
        <f t="shared" si="14"/>
        <v>#DIV/0!</v>
      </c>
    </row>
    <row r="72" spans="1:8">
      <c r="A72" s="21">
        <v>92</v>
      </c>
      <c r="B72" s="27"/>
      <c r="C72" s="48">
        <v>184177.39</v>
      </c>
      <c r="D72" s="76">
        <f t="shared" si="2"/>
        <v>24444.540447275864</v>
      </c>
      <c r="E72" s="64">
        <v>8847.99</v>
      </c>
      <c r="F72" s="13">
        <v>8847.99</v>
      </c>
      <c r="G72" s="6">
        <f t="shared" ref="G72" si="42">SUM(F72/C72)*100</f>
        <v>4.8040587392404674</v>
      </c>
      <c r="H72" s="6">
        <f t="shared" ref="H72" si="43">SUM(F72/E72)*100</f>
        <v>100</v>
      </c>
    </row>
    <row r="73" spans="1:8">
      <c r="A73" s="18" t="s">
        <v>39</v>
      </c>
      <c r="B73" s="49" t="s">
        <v>58</v>
      </c>
      <c r="C73" s="48">
        <f>SUM(C74)</f>
        <v>3966206.77</v>
      </c>
      <c r="D73" s="76">
        <f t="shared" si="2"/>
        <v>526406.10126750276</v>
      </c>
      <c r="E73" s="6">
        <f>SUM(E74)</f>
        <v>1149664.6200000001</v>
      </c>
      <c r="F73" s="6">
        <f>SUM(F74)</f>
        <v>550552.31999999995</v>
      </c>
      <c r="G73" s="6">
        <f t="shared" si="13"/>
        <v>13.88107962913895</v>
      </c>
      <c r="H73" s="6">
        <f t="shared" si="14"/>
        <v>47.888080612587686</v>
      </c>
    </row>
    <row r="74" spans="1:8">
      <c r="A74" s="19" t="s">
        <v>39</v>
      </c>
      <c r="B74" t="s">
        <v>59</v>
      </c>
      <c r="C74" s="48">
        <f>SUM(C76)</f>
        <v>3966206.77</v>
      </c>
      <c r="D74" s="76">
        <f t="shared" si="2"/>
        <v>526406.10126750276</v>
      </c>
      <c r="E74" s="6">
        <f>SUM(E76)</f>
        <v>1149664.6200000001</v>
      </c>
      <c r="F74" s="6">
        <f>SUM(F76)</f>
        <v>550552.31999999995</v>
      </c>
      <c r="G74" s="6">
        <f t="shared" si="13"/>
        <v>13.88107962913895</v>
      </c>
      <c r="H74" s="6">
        <f t="shared" si="14"/>
        <v>47.888080612587686</v>
      </c>
    </row>
    <row r="75" spans="1:8">
      <c r="A75" s="12">
        <v>6</v>
      </c>
      <c r="B75" s="12" t="s">
        <v>100</v>
      </c>
      <c r="C75" s="48">
        <f>SUM(C76)</f>
        <v>3966206.77</v>
      </c>
      <c r="D75" s="76">
        <f t="shared" si="2"/>
        <v>526406.10126750276</v>
      </c>
      <c r="E75" s="78">
        <f>SUM(E76)</f>
        <v>1149664.6200000001</v>
      </c>
      <c r="F75" s="6">
        <f>SUM(F76)</f>
        <v>550552.31999999995</v>
      </c>
      <c r="G75" s="6">
        <f t="shared" si="13"/>
        <v>13.88107962913895</v>
      </c>
      <c r="H75" s="6">
        <f t="shared" si="14"/>
        <v>47.888080612587686</v>
      </c>
    </row>
    <row r="76" spans="1:8">
      <c r="A76" s="12">
        <v>63</v>
      </c>
      <c r="B76" s="12" t="s">
        <v>101</v>
      </c>
      <c r="C76" s="23">
        <f t="shared" ref="C76" si="44">SUM(C77)</f>
        <v>3966206.77</v>
      </c>
      <c r="D76" s="76">
        <f t="shared" ref="D76:D91" si="45">SUM(C76/7.5345)</f>
        <v>526406.10126750276</v>
      </c>
      <c r="E76" s="78">
        <f t="shared" ref="E76:F76" si="46">SUM(E77)</f>
        <v>1149664.6200000001</v>
      </c>
      <c r="F76" s="13">
        <f t="shared" si="46"/>
        <v>550552.31999999995</v>
      </c>
      <c r="G76" s="6">
        <f t="shared" si="13"/>
        <v>13.88107962913895</v>
      </c>
      <c r="H76" s="6">
        <f t="shared" si="14"/>
        <v>47.888080612587686</v>
      </c>
    </row>
    <row r="77" spans="1:8" ht="26.25">
      <c r="A77" s="12">
        <v>636</v>
      </c>
      <c r="B77" s="14" t="s">
        <v>102</v>
      </c>
      <c r="C77" s="23">
        <f>SUM(C78:C79)</f>
        <v>3966206.77</v>
      </c>
      <c r="D77" s="76">
        <f t="shared" si="45"/>
        <v>526406.10126750276</v>
      </c>
      <c r="E77" s="78">
        <f>SUM(E78+E79)</f>
        <v>1149664.6200000001</v>
      </c>
      <c r="F77" s="13">
        <f>SUM(F78:F79)</f>
        <v>550552.31999999995</v>
      </c>
      <c r="G77" s="6">
        <f t="shared" si="13"/>
        <v>13.88107962913895</v>
      </c>
      <c r="H77" s="6">
        <f t="shared" si="14"/>
        <v>47.888080612587686</v>
      </c>
    </row>
    <row r="78" spans="1:8" ht="26.25">
      <c r="A78" s="12">
        <v>6361</v>
      </c>
      <c r="B78" s="14" t="s">
        <v>103</v>
      </c>
      <c r="C78" s="23">
        <v>3966206.77</v>
      </c>
      <c r="D78" s="76">
        <f t="shared" si="45"/>
        <v>526406.10126750276</v>
      </c>
      <c r="E78" s="6">
        <v>1147762.6200000001</v>
      </c>
      <c r="F78" s="6">
        <v>550552.31999999995</v>
      </c>
      <c r="G78" s="6">
        <f t="shared" si="13"/>
        <v>13.88107962913895</v>
      </c>
      <c r="H78" s="6">
        <f t="shared" si="14"/>
        <v>47.967437726801023</v>
      </c>
    </row>
    <row r="79" spans="1:8" ht="26.25">
      <c r="A79" s="12">
        <v>6362</v>
      </c>
      <c r="B79" s="14" t="s">
        <v>104</v>
      </c>
      <c r="C79" s="48">
        <v>0</v>
      </c>
      <c r="D79" s="76">
        <f t="shared" si="45"/>
        <v>0</v>
      </c>
      <c r="E79" s="6">
        <v>1902</v>
      </c>
      <c r="F79" s="6">
        <v>0</v>
      </c>
      <c r="G79" s="6" t="e">
        <f t="shared" si="13"/>
        <v>#DIV/0!</v>
      </c>
      <c r="H79" s="6">
        <f t="shared" si="14"/>
        <v>0</v>
      </c>
    </row>
    <row r="80" spans="1:8">
      <c r="A80" s="21">
        <v>65</v>
      </c>
      <c r="B80" s="22"/>
      <c r="C80" s="6">
        <f>SUM(C81)</f>
        <v>0</v>
      </c>
      <c r="D80" s="76">
        <f t="shared" si="45"/>
        <v>0</v>
      </c>
      <c r="E80" s="6">
        <f>SUM(E81)</f>
        <v>0</v>
      </c>
      <c r="F80" s="6">
        <f>SUM(F81)</f>
        <v>0</v>
      </c>
      <c r="G80" s="6" t="e">
        <f t="shared" ref="G80:G81" si="47">SUM(F80/C80)*100</f>
        <v>#DIV/0!</v>
      </c>
      <c r="H80" s="6" t="e">
        <f t="shared" ref="H80:H90" si="48">SUM(F80/E80)*100</f>
        <v>#DIV/0!</v>
      </c>
    </row>
    <row r="81" spans="1:8" ht="26.25">
      <c r="A81" s="21">
        <v>6528</v>
      </c>
      <c r="B81" s="14" t="s">
        <v>112</v>
      </c>
      <c r="C81" s="48">
        <v>0</v>
      </c>
      <c r="D81" s="76">
        <f t="shared" si="45"/>
        <v>0</v>
      </c>
      <c r="E81" s="6">
        <v>0</v>
      </c>
      <c r="F81" s="6">
        <v>0</v>
      </c>
      <c r="G81" s="6" t="e">
        <f t="shared" si="47"/>
        <v>#DIV/0!</v>
      </c>
      <c r="H81" s="6" t="e">
        <f t="shared" si="48"/>
        <v>#DIV/0!</v>
      </c>
    </row>
    <row r="82" spans="1:8">
      <c r="A82" s="12">
        <v>92</v>
      </c>
      <c r="B82" s="12"/>
      <c r="C82" s="48">
        <v>60985.67</v>
      </c>
      <c r="D82" s="76">
        <f t="shared" si="45"/>
        <v>8094.1893954476072</v>
      </c>
      <c r="E82" s="65">
        <v>7887.28</v>
      </c>
      <c r="F82" s="6">
        <v>7887.28</v>
      </c>
      <c r="G82" s="6"/>
      <c r="H82" s="6">
        <f t="shared" si="48"/>
        <v>100</v>
      </c>
    </row>
    <row r="83" spans="1:8">
      <c r="A83" s="18" t="s">
        <v>39</v>
      </c>
      <c r="B83" s="3" t="s">
        <v>199</v>
      </c>
      <c r="C83" s="48">
        <f>SUM(C84)</f>
        <v>0.03</v>
      </c>
      <c r="D83" s="76">
        <f t="shared" si="45"/>
        <v>3.9816842524387809E-3</v>
      </c>
      <c r="E83" s="6">
        <f>SUM(E84)</f>
        <v>53163</v>
      </c>
      <c r="F83" s="64">
        <f>SUM(F84)</f>
        <v>0</v>
      </c>
      <c r="G83" s="6">
        <f t="shared" ref="G83:G90" si="49">SUM(F83/C83)*100</f>
        <v>0</v>
      </c>
      <c r="H83" s="6">
        <f t="shared" si="48"/>
        <v>0</v>
      </c>
    </row>
    <row r="84" spans="1:8">
      <c r="A84" s="19" t="s">
        <v>39</v>
      </c>
      <c r="B84" s="3" t="s">
        <v>200</v>
      </c>
      <c r="C84" s="48">
        <f>SUM(C86)</f>
        <v>0.03</v>
      </c>
      <c r="D84" s="76">
        <f t="shared" si="45"/>
        <v>3.9816842524387809E-3</v>
      </c>
      <c r="E84" s="6">
        <f>SUM(E86)</f>
        <v>53163</v>
      </c>
      <c r="F84" s="6">
        <f>SUM(F86)</f>
        <v>0</v>
      </c>
      <c r="G84" s="6">
        <f t="shared" si="49"/>
        <v>0</v>
      </c>
      <c r="H84" s="6">
        <f t="shared" si="48"/>
        <v>0</v>
      </c>
    </row>
    <row r="85" spans="1:8">
      <c r="A85" s="12">
        <v>6</v>
      </c>
      <c r="B85" s="12" t="s">
        <v>100</v>
      </c>
      <c r="C85" s="48">
        <f>SUM(C86)</f>
        <v>0.03</v>
      </c>
      <c r="D85" s="76">
        <f t="shared" si="45"/>
        <v>3.9816842524387809E-3</v>
      </c>
      <c r="E85" s="78">
        <f>SUM(E86)</f>
        <v>53163</v>
      </c>
      <c r="F85" s="6">
        <f>SUM(F86)</f>
        <v>0</v>
      </c>
      <c r="G85" s="6">
        <f t="shared" si="49"/>
        <v>0</v>
      </c>
      <c r="H85" s="6">
        <f t="shared" si="48"/>
        <v>0</v>
      </c>
    </row>
    <row r="86" spans="1:8">
      <c r="A86" s="12">
        <v>63</v>
      </c>
      <c r="B86" s="12" t="s">
        <v>101</v>
      </c>
      <c r="C86" s="23">
        <f>SUM(C87+C89)</f>
        <v>0.03</v>
      </c>
      <c r="D86" s="76">
        <f t="shared" si="45"/>
        <v>3.9816842524387809E-3</v>
      </c>
      <c r="E86" s="78">
        <f>SUM(E87+E89)</f>
        <v>53163</v>
      </c>
      <c r="F86" s="13">
        <f t="shared" ref="E86:F87" si="50">SUM(F87)</f>
        <v>0</v>
      </c>
      <c r="G86" s="6">
        <f t="shared" si="49"/>
        <v>0</v>
      </c>
      <c r="H86" s="6">
        <f t="shared" si="48"/>
        <v>0</v>
      </c>
    </row>
    <row r="87" spans="1:8">
      <c r="A87" s="12">
        <v>638</v>
      </c>
      <c r="B87" s="12" t="s">
        <v>105</v>
      </c>
      <c r="C87" s="23">
        <f t="shared" ref="C87" si="51">SUM(C88)</f>
        <v>0.03</v>
      </c>
      <c r="D87" s="76">
        <f t="shared" si="45"/>
        <v>3.9816842524387809E-3</v>
      </c>
      <c r="E87" s="78">
        <f t="shared" si="50"/>
        <v>0</v>
      </c>
      <c r="F87" s="13">
        <f t="shared" si="50"/>
        <v>0</v>
      </c>
      <c r="G87" s="6">
        <f t="shared" si="49"/>
        <v>0</v>
      </c>
      <c r="H87" s="6" t="e">
        <f t="shared" si="48"/>
        <v>#DIV/0!</v>
      </c>
    </row>
    <row r="88" spans="1:8">
      <c r="A88" s="12">
        <v>6381</v>
      </c>
      <c r="B88" s="12" t="s">
        <v>106</v>
      </c>
      <c r="C88" s="48">
        <v>0.03</v>
      </c>
      <c r="D88" s="76">
        <f t="shared" si="45"/>
        <v>3.9816842524387809E-3</v>
      </c>
      <c r="E88" s="6"/>
      <c r="F88" s="6">
        <v>0</v>
      </c>
      <c r="G88" s="6">
        <f t="shared" si="49"/>
        <v>0</v>
      </c>
      <c r="H88" s="6" t="e">
        <f t="shared" si="48"/>
        <v>#DIV/0!</v>
      </c>
    </row>
    <row r="89" spans="1:8">
      <c r="A89" s="12">
        <v>639</v>
      </c>
      <c r="B89" s="12" t="s">
        <v>107</v>
      </c>
      <c r="C89" s="48">
        <f t="shared" ref="C89" si="52">SUM(C90)</f>
        <v>0</v>
      </c>
      <c r="D89" s="76">
        <f t="shared" si="45"/>
        <v>0</v>
      </c>
      <c r="E89" s="78">
        <f t="shared" ref="E89:F89" si="53">SUM(E90)</f>
        <v>53163</v>
      </c>
      <c r="F89" s="13">
        <f t="shared" si="53"/>
        <v>0</v>
      </c>
      <c r="G89" s="6" t="e">
        <f t="shared" si="49"/>
        <v>#DIV/0!</v>
      </c>
      <c r="H89" s="6">
        <f t="shared" si="48"/>
        <v>0</v>
      </c>
    </row>
    <row r="90" spans="1:8" ht="26.25">
      <c r="A90" s="14">
        <v>6392</v>
      </c>
      <c r="B90" s="14" t="s">
        <v>201</v>
      </c>
      <c r="C90" s="48">
        <v>0</v>
      </c>
      <c r="D90" s="76">
        <f t="shared" si="45"/>
        <v>0</v>
      </c>
      <c r="E90" s="6">
        <v>53163</v>
      </c>
      <c r="F90" s="6">
        <v>0</v>
      </c>
      <c r="G90" s="6" t="e">
        <f t="shared" si="49"/>
        <v>#DIV/0!</v>
      </c>
      <c r="H90" s="6">
        <f t="shared" si="48"/>
        <v>0</v>
      </c>
    </row>
    <row r="91" spans="1:8">
      <c r="A91" s="27">
        <v>92</v>
      </c>
      <c r="B91" s="27"/>
      <c r="C91" s="48">
        <v>66468</v>
      </c>
      <c r="D91" s="76">
        <f t="shared" si="45"/>
        <v>8821.8196297033646</v>
      </c>
      <c r="E91" s="64">
        <v>8821.82</v>
      </c>
      <c r="F91" s="6">
        <v>8821.82</v>
      </c>
      <c r="G91" s="6">
        <f t="shared" ref="G91" si="54">SUM(F91/C91)*100</f>
        <v>13.272281398567731</v>
      </c>
      <c r="H91" s="6">
        <f t="shared" ref="H91" si="55">SUM(F91/E91)*100</f>
        <v>100</v>
      </c>
    </row>
  </sheetData>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5"/>
  <sheetViews>
    <sheetView workbookViewId="0">
      <selection activeCell="C3" sqref="C3:F3"/>
    </sheetView>
  </sheetViews>
  <sheetFormatPr defaultRowHeight="15"/>
  <cols>
    <col min="2" max="2" width="41.28515625" customWidth="1"/>
    <col min="3" max="4" width="14.7109375" customWidth="1"/>
    <col min="5" max="5" width="16" customWidth="1"/>
    <col min="6" max="6" width="15.42578125" customWidth="1"/>
    <col min="7" max="7" width="10" customWidth="1"/>
    <col min="8" max="8" width="9.7109375" customWidth="1"/>
  </cols>
  <sheetData>
    <row r="1" spans="1:8" s="62" customFormat="1" ht="15.75" customHeight="1">
      <c r="A1" s="57" t="s">
        <v>205</v>
      </c>
      <c r="B1" s="57"/>
      <c r="C1" s="56"/>
      <c r="D1" s="56"/>
      <c r="E1" s="56"/>
      <c r="F1" s="56"/>
    </row>
    <row r="2" spans="1:8" s="55" customFormat="1" ht="15.75" customHeight="1">
      <c r="A2" s="43" t="s">
        <v>128</v>
      </c>
      <c r="B2" s="43"/>
    </row>
    <row r="3" spans="1:8">
      <c r="A3" s="35">
        <v>1</v>
      </c>
      <c r="B3" s="32">
        <v>2</v>
      </c>
      <c r="C3" s="35">
        <v>3</v>
      </c>
      <c r="D3" s="35">
        <v>3</v>
      </c>
      <c r="E3" s="35">
        <v>4</v>
      </c>
      <c r="F3" s="35">
        <v>5</v>
      </c>
      <c r="G3" s="32">
        <v>6</v>
      </c>
      <c r="H3" s="32">
        <v>7</v>
      </c>
    </row>
    <row r="4" spans="1:8" ht="37.5">
      <c r="A4" s="83" t="s">
        <v>3</v>
      </c>
      <c r="B4" s="38" t="s">
        <v>4</v>
      </c>
      <c r="C4" s="70" t="s">
        <v>149</v>
      </c>
      <c r="D4" s="71" t="s">
        <v>196</v>
      </c>
      <c r="E4" s="70" t="s">
        <v>179</v>
      </c>
      <c r="F4" s="70" t="s">
        <v>180</v>
      </c>
      <c r="G4" s="25" t="s">
        <v>34</v>
      </c>
      <c r="H4" s="25" t="s">
        <v>9</v>
      </c>
    </row>
    <row r="5" spans="1:8" ht="15.75">
      <c r="A5" s="26"/>
      <c r="B5" s="34" t="s">
        <v>131</v>
      </c>
      <c r="C5" s="24">
        <f>SUM(C8)</f>
        <v>4878009.2699999996</v>
      </c>
      <c r="D5" s="24">
        <f>SUM(C5/7.5345)</f>
        <v>647423.08978697984</v>
      </c>
      <c r="E5" s="24">
        <f>SUM(E8)</f>
        <v>1564457</v>
      </c>
      <c r="F5" s="24">
        <f>SUM(F8)</f>
        <v>693286.47</v>
      </c>
      <c r="G5" s="13">
        <f t="shared" ref="G5:G8" si="0">SUM(F5/C5)*100</f>
        <v>14.212487751176415</v>
      </c>
      <c r="H5" s="13">
        <f t="shared" ref="H5:H8" si="1">SUM(F5/E5)*100</f>
        <v>44.314830640918863</v>
      </c>
    </row>
    <row r="6" spans="1:8" ht="15.75">
      <c r="A6" s="26"/>
      <c r="B6" s="33" t="s">
        <v>138</v>
      </c>
      <c r="C6" s="24">
        <f t="shared" ref="C6" si="2">SUM(C8)</f>
        <v>4878009.2699999996</v>
      </c>
      <c r="D6" s="24">
        <f t="shared" ref="D6:D8" si="3">SUM(C6/7.5345)</f>
        <v>647423.08978697984</v>
      </c>
      <c r="E6" s="24">
        <f t="shared" ref="E6:F7" si="4">SUM(E8)</f>
        <v>1564457</v>
      </c>
      <c r="F6" s="24">
        <f t="shared" si="4"/>
        <v>693286.47</v>
      </c>
      <c r="G6" s="13">
        <f t="shared" si="0"/>
        <v>14.212487751176415</v>
      </c>
      <c r="H6" s="13">
        <f t="shared" si="1"/>
        <v>44.314830640918863</v>
      </c>
    </row>
    <row r="7" spans="1:8" ht="15.75">
      <c r="A7" s="26"/>
      <c r="B7" s="33"/>
      <c r="C7" s="24">
        <f t="shared" ref="C7" si="5">SUM(C9)</f>
        <v>4878009.2699999996</v>
      </c>
      <c r="D7" s="24">
        <f t="shared" si="3"/>
        <v>647423.08978697984</v>
      </c>
      <c r="E7" s="24">
        <f t="shared" si="4"/>
        <v>1564457</v>
      </c>
      <c r="F7" s="24">
        <f t="shared" si="4"/>
        <v>693286.47</v>
      </c>
      <c r="G7" s="13">
        <f t="shared" si="0"/>
        <v>14.212487751176415</v>
      </c>
      <c r="H7" s="13">
        <f t="shared" si="1"/>
        <v>44.314830640918863</v>
      </c>
    </row>
    <row r="8" spans="1:8" ht="15.75">
      <c r="A8" s="26"/>
      <c r="B8" s="33" t="s">
        <v>38</v>
      </c>
      <c r="C8" s="24">
        <f>SUM(C9)</f>
        <v>4878009.2699999996</v>
      </c>
      <c r="D8" s="24">
        <f t="shared" si="3"/>
        <v>647423.08978697984</v>
      </c>
      <c r="E8" s="24">
        <f>SUM(E9)</f>
        <v>1564457</v>
      </c>
      <c r="F8" s="24">
        <f>SUM(F9)</f>
        <v>693286.47</v>
      </c>
      <c r="G8" s="13">
        <f t="shared" si="0"/>
        <v>14.212487751176415</v>
      </c>
      <c r="H8" s="13">
        <f t="shared" si="1"/>
        <v>44.314830640918863</v>
      </c>
    </row>
    <row r="9" spans="1:8" ht="15.75">
      <c r="A9" s="26"/>
      <c r="B9" s="39" t="s">
        <v>119</v>
      </c>
      <c r="C9" s="40">
        <f>SUM(C10+C65)</f>
        <v>4878009.2699999996</v>
      </c>
      <c r="D9" s="24">
        <f>SUM(C9/7.5345)</f>
        <v>647423.08978697984</v>
      </c>
      <c r="E9" s="24">
        <f>SUM(E10+E65)</f>
        <v>1564457</v>
      </c>
      <c r="F9" s="24">
        <f>SUM(F10+F65)</f>
        <v>693286.47</v>
      </c>
      <c r="G9" s="23">
        <f t="shared" ref="G9:G16" si="6">SUM(F9/C9)*100</f>
        <v>14.212487751176415</v>
      </c>
      <c r="H9" s="23">
        <f t="shared" ref="H9:H16" si="7">SUM(F9/E9)*100</f>
        <v>44.314830640918863</v>
      </c>
    </row>
    <row r="10" spans="1:8" ht="15" customHeight="1">
      <c r="A10" s="27">
        <v>3</v>
      </c>
      <c r="B10" s="27" t="s">
        <v>5</v>
      </c>
      <c r="C10" s="23">
        <f>SUM(C11+C22+C52+C56+C59)</f>
        <v>4822290.8499999996</v>
      </c>
      <c r="D10" s="24">
        <f t="shared" ref="D10:D73" si="8">SUM(C10/7.5345)</f>
        <v>640027.98460415413</v>
      </c>
      <c r="E10" s="29">
        <f>SUM(E11+E22+E52+E56+E59+E62)</f>
        <v>1437557</v>
      </c>
      <c r="F10" s="23">
        <f>SUM(F11+F22+F52+F56+F59+F62)</f>
        <v>689015.99</v>
      </c>
      <c r="G10" s="23">
        <f t="shared" si="6"/>
        <v>14.288146680327257</v>
      </c>
      <c r="H10" s="23">
        <f t="shared" si="7"/>
        <v>47.929646615751579</v>
      </c>
    </row>
    <row r="11" spans="1:8" ht="15" customHeight="1">
      <c r="A11" s="27">
        <v>31</v>
      </c>
      <c r="B11" s="27" t="s">
        <v>66</v>
      </c>
      <c r="C11" s="23">
        <f>SUM(C12+C16+C18)</f>
        <v>3919355.8800000004</v>
      </c>
      <c r="D11" s="24">
        <f t="shared" si="8"/>
        <v>520187.91956997814</v>
      </c>
      <c r="E11" s="29">
        <f>SUM(E12+E16+E18)</f>
        <v>1109025</v>
      </c>
      <c r="F11" s="23">
        <f>SUM(F12+F16+F18)</f>
        <v>539059.36</v>
      </c>
      <c r="G11" s="23">
        <f t="shared" si="6"/>
        <v>13.753774255375859</v>
      </c>
      <c r="H11" s="23">
        <f t="shared" si="7"/>
        <v>48.606601293929351</v>
      </c>
    </row>
    <row r="12" spans="1:8" ht="15" customHeight="1">
      <c r="A12" s="27">
        <v>311</v>
      </c>
      <c r="B12" s="27" t="s">
        <v>120</v>
      </c>
      <c r="C12" s="13">
        <f>SUM(C13:C15)</f>
        <v>2879029.8600000003</v>
      </c>
      <c r="D12" s="24">
        <f t="shared" si="8"/>
        <v>382112.92852876772</v>
      </c>
      <c r="E12" s="29">
        <f>SUM(E13:E15)</f>
        <v>751074</v>
      </c>
      <c r="F12" s="68">
        <f>SUM(F13:F15)</f>
        <v>373897.31</v>
      </c>
      <c r="G12" s="23">
        <f t="shared" si="6"/>
        <v>12.986920184287353</v>
      </c>
      <c r="H12" s="23">
        <f t="shared" si="7"/>
        <v>49.781687290466721</v>
      </c>
    </row>
    <row r="13" spans="1:8" ht="15" customHeight="1">
      <c r="A13" s="27">
        <v>3111</v>
      </c>
      <c r="B13" s="27" t="s">
        <v>68</v>
      </c>
      <c r="C13" s="23">
        <v>2597270.37</v>
      </c>
      <c r="D13" s="24">
        <f t="shared" si="8"/>
        <v>344717.01771849493</v>
      </c>
      <c r="E13" s="23">
        <v>673795</v>
      </c>
      <c r="F13" s="63">
        <v>337657.38</v>
      </c>
      <c r="G13" s="23">
        <f t="shared" si="6"/>
        <v>13.000470952125017</v>
      </c>
      <c r="H13" s="23">
        <f t="shared" si="7"/>
        <v>50.112776141111169</v>
      </c>
    </row>
    <row r="14" spans="1:8" ht="15" customHeight="1">
      <c r="A14" s="27">
        <v>3113</v>
      </c>
      <c r="B14" s="27" t="s">
        <v>92</v>
      </c>
      <c r="C14" s="23">
        <v>86084.72</v>
      </c>
      <c r="D14" s="24">
        <f t="shared" si="8"/>
        <v>11425.405799986727</v>
      </c>
      <c r="E14" s="23">
        <v>19966</v>
      </c>
      <c r="F14" s="63">
        <v>9773.82</v>
      </c>
      <c r="G14" s="23">
        <f t="shared" si="6"/>
        <v>11.35372224013739</v>
      </c>
      <c r="H14" s="23">
        <f t="shared" si="7"/>
        <v>48.952318942201742</v>
      </c>
    </row>
    <row r="15" spans="1:8" ht="15" customHeight="1">
      <c r="A15" s="27">
        <v>3114</v>
      </c>
      <c r="B15" s="27" t="s">
        <v>90</v>
      </c>
      <c r="C15" s="23">
        <v>195674.77</v>
      </c>
      <c r="D15" s="24">
        <f t="shared" si="8"/>
        <v>25970.505010286015</v>
      </c>
      <c r="E15" s="23">
        <v>57313</v>
      </c>
      <c r="F15" s="63">
        <v>26466.11</v>
      </c>
      <c r="G15" s="23">
        <f t="shared" si="6"/>
        <v>13.525560806842908</v>
      </c>
      <c r="H15" s="23">
        <f t="shared" si="7"/>
        <v>46.178196918674644</v>
      </c>
    </row>
    <row r="16" spans="1:8" ht="15" customHeight="1">
      <c r="A16" s="27">
        <v>312</v>
      </c>
      <c r="B16" s="27" t="s">
        <v>89</v>
      </c>
      <c r="C16" s="13">
        <f>SUM(C17)</f>
        <v>112498.89</v>
      </c>
      <c r="D16" s="24">
        <f t="shared" si="8"/>
        <v>14931.168624328089</v>
      </c>
      <c r="E16" s="29">
        <f>SUM(E17)</f>
        <v>28516</v>
      </c>
      <c r="F16" s="13">
        <f>SUM(F17)</f>
        <v>18809.52</v>
      </c>
      <c r="G16" s="23">
        <f t="shared" si="6"/>
        <v>16.719738301417909</v>
      </c>
      <c r="H16" s="23">
        <f t="shared" si="7"/>
        <v>65.961284892691822</v>
      </c>
    </row>
    <row r="17" spans="1:8" ht="15" customHeight="1">
      <c r="A17" s="27">
        <v>3121</v>
      </c>
      <c r="B17" s="27" t="s">
        <v>89</v>
      </c>
      <c r="C17" s="23">
        <v>112498.89</v>
      </c>
      <c r="D17" s="24">
        <f t="shared" si="8"/>
        <v>14931.168624328089</v>
      </c>
      <c r="E17" s="23">
        <v>28516</v>
      </c>
      <c r="F17" s="23">
        <v>18809.52</v>
      </c>
      <c r="G17" s="23">
        <f t="shared" ref="G17:G21" si="9">SUM(F17/C17)*100</f>
        <v>16.719738301417909</v>
      </c>
      <c r="H17" s="23">
        <f t="shared" ref="H17:H21" si="10">SUM(F17/E17)*100</f>
        <v>65.961284892691822</v>
      </c>
    </row>
    <row r="18" spans="1:8" ht="15" customHeight="1">
      <c r="A18" s="27">
        <v>313</v>
      </c>
      <c r="B18" s="27" t="s">
        <v>69</v>
      </c>
      <c r="C18" s="13">
        <f>SUM(C19:C21)</f>
        <v>927827.13</v>
      </c>
      <c r="D18" s="24">
        <f t="shared" si="8"/>
        <v>123143.82241688234</v>
      </c>
      <c r="E18" s="29">
        <f>SUM(E19:E21)</f>
        <v>329435</v>
      </c>
      <c r="F18" s="13">
        <f>SUM(F19:F21)</f>
        <v>146352.53</v>
      </c>
      <c r="G18" s="23">
        <f t="shared" si="9"/>
        <v>15.773685126021267</v>
      </c>
      <c r="H18" s="23">
        <f t="shared" si="10"/>
        <v>44.425313035955497</v>
      </c>
    </row>
    <row r="19" spans="1:8" ht="15" customHeight="1">
      <c r="A19" s="27">
        <v>3131</v>
      </c>
      <c r="B19" s="27" t="s">
        <v>99</v>
      </c>
      <c r="C19" s="23">
        <v>390967.52</v>
      </c>
      <c r="D19" s="24">
        <f t="shared" si="8"/>
        <v>51890.307253301478</v>
      </c>
      <c r="E19" s="23">
        <v>183299</v>
      </c>
      <c r="F19" s="23">
        <v>72812.97</v>
      </c>
      <c r="G19" s="23">
        <f t="shared" si="9"/>
        <v>18.623790027365956</v>
      </c>
      <c r="H19" s="23">
        <f t="shared" si="10"/>
        <v>39.723604602316435</v>
      </c>
    </row>
    <row r="20" spans="1:8" ht="15" customHeight="1">
      <c r="A20" s="27">
        <v>3132</v>
      </c>
      <c r="B20" s="27" t="s">
        <v>125</v>
      </c>
      <c r="C20" s="23">
        <v>535464.23</v>
      </c>
      <c r="D20" s="24">
        <f t="shared" si="8"/>
        <v>71068.316411175256</v>
      </c>
      <c r="E20" s="23">
        <v>145941</v>
      </c>
      <c r="F20" s="23">
        <v>73439.289999999994</v>
      </c>
      <c r="G20" s="23">
        <f t="shared" si="9"/>
        <v>13.715069258687922</v>
      </c>
      <c r="H20" s="23">
        <f t="shared" si="10"/>
        <v>50.321218848712832</v>
      </c>
    </row>
    <row r="21" spans="1:8" ht="24.95" customHeight="1">
      <c r="A21" s="27">
        <v>3133</v>
      </c>
      <c r="B21" s="41" t="s">
        <v>152</v>
      </c>
      <c r="C21" s="23">
        <v>1395.38</v>
      </c>
      <c r="D21" s="24">
        <f t="shared" si="8"/>
        <v>185.19875240560091</v>
      </c>
      <c r="E21" s="23">
        <v>195</v>
      </c>
      <c r="F21" s="23">
        <v>100.27</v>
      </c>
      <c r="G21" s="23">
        <f t="shared" si="9"/>
        <v>7.1858561825452556</v>
      </c>
      <c r="H21" s="23">
        <f t="shared" si="10"/>
        <v>51.420512820512819</v>
      </c>
    </row>
    <row r="22" spans="1:8" ht="15" customHeight="1">
      <c r="A22" s="27">
        <v>32</v>
      </c>
      <c r="B22" s="27" t="s">
        <v>6</v>
      </c>
      <c r="C22" s="23">
        <f>SUM(C23+C28+C34+C43+C45)</f>
        <v>840659.37999999989</v>
      </c>
      <c r="D22" s="24">
        <f t="shared" si="8"/>
        <v>111574.6738336983</v>
      </c>
      <c r="E22" s="29">
        <f>SUM(E23+E28+E34+E43+E45)</f>
        <v>312616</v>
      </c>
      <c r="F22" s="23">
        <f>SUM(F23+F28+F34+F43+F45)</f>
        <v>132112.64000000001</v>
      </c>
      <c r="G22" s="23">
        <f t="shared" ref="G22:G80" si="11">SUM(F22/C22)*100</f>
        <v>15.715359055411959</v>
      </c>
      <c r="H22" s="23">
        <f t="shared" ref="H22:H80" si="12">SUM(F22/E22)*100</f>
        <v>42.260357755201269</v>
      </c>
    </row>
    <row r="23" spans="1:8" ht="15" customHeight="1">
      <c r="A23" s="27">
        <v>321</v>
      </c>
      <c r="B23" s="27" t="s">
        <v>7</v>
      </c>
      <c r="C23" s="23">
        <f>SUM(C24:C27)</f>
        <v>205665.83000000002</v>
      </c>
      <c r="D23" s="24">
        <f t="shared" si="8"/>
        <v>27296.546552525051</v>
      </c>
      <c r="E23" s="29">
        <f>SUM(E24:E27)</f>
        <v>70156</v>
      </c>
      <c r="F23" s="23">
        <f>SUM(F24:F27)</f>
        <v>36013.71</v>
      </c>
      <c r="G23" s="23">
        <f t="shared" si="11"/>
        <v>17.51078922541484</v>
      </c>
      <c r="H23" s="23">
        <f t="shared" si="12"/>
        <v>51.333756200467526</v>
      </c>
    </row>
    <row r="24" spans="1:8" ht="15" customHeight="1">
      <c r="A24" s="27">
        <v>3211</v>
      </c>
      <c r="B24" s="27" t="s">
        <v>8</v>
      </c>
      <c r="C24" s="23">
        <v>23340.76</v>
      </c>
      <c r="D24" s="24">
        <f t="shared" si="8"/>
        <v>3097.8512177317666</v>
      </c>
      <c r="E24" s="23">
        <v>11859</v>
      </c>
      <c r="F24" s="23">
        <v>5646.01</v>
      </c>
      <c r="G24" s="23">
        <f t="shared" si="11"/>
        <v>24.189486546282129</v>
      </c>
      <c r="H24" s="23">
        <f t="shared" si="12"/>
        <v>47.609494898389407</v>
      </c>
    </row>
    <row r="25" spans="1:8" ht="30" customHeight="1">
      <c r="A25" s="27">
        <v>3212</v>
      </c>
      <c r="B25" s="41" t="s">
        <v>10</v>
      </c>
      <c r="C25" s="23">
        <v>179655.07</v>
      </c>
      <c r="D25" s="24">
        <f t="shared" si="8"/>
        <v>23844.325436326231</v>
      </c>
      <c r="E25" s="23">
        <v>56154</v>
      </c>
      <c r="F25" s="23">
        <v>29319.35</v>
      </c>
      <c r="G25" s="23">
        <f t="shared" si="11"/>
        <v>16.31980104986739</v>
      </c>
      <c r="H25" s="23">
        <f t="shared" si="12"/>
        <v>52.212398048224514</v>
      </c>
    </row>
    <row r="26" spans="1:8" ht="15" customHeight="1">
      <c r="A26" s="27">
        <v>3213</v>
      </c>
      <c r="B26" s="27" t="s">
        <v>11</v>
      </c>
      <c r="C26" s="23">
        <v>1380</v>
      </c>
      <c r="D26" s="24">
        <f t="shared" si="8"/>
        <v>183.15747561218393</v>
      </c>
      <c r="E26" s="23">
        <v>1775</v>
      </c>
      <c r="F26" s="23">
        <v>757.71</v>
      </c>
      <c r="G26" s="23">
        <f t="shared" si="11"/>
        <v>54.90652173913044</v>
      </c>
      <c r="H26" s="23">
        <f t="shared" si="12"/>
        <v>42.687887323943663</v>
      </c>
    </row>
    <row r="27" spans="1:8" ht="15" customHeight="1">
      <c r="A27" s="27">
        <v>3214</v>
      </c>
      <c r="B27" s="27" t="s">
        <v>30</v>
      </c>
      <c r="C27" s="23">
        <v>1290</v>
      </c>
      <c r="D27" s="24">
        <f t="shared" si="8"/>
        <v>171.21242285486761</v>
      </c>
      <c r="E27" s="23">
        <v>368</v>
      </c>
      <c r="F27" s="23">
        <v>290.64</v>
      </c>
      <c r="G27" s="23">
        <f t="shared" si="11"/>
        <v>22.530232558139534</v>
      </c>
      <c r="H27" s="23">
        <f t="shared" si="12"/>
        <v>78.978260869565204</v>
      </c>
    </row>
    <row r="28" spans="1:8" ht="15" customHeight="1">
      <c r="A28" s="27">
        <v>322</v>
      </c>
      <c r="B28" s="27" t="s">
        <v>12</v>
      </c>
      <c r="C28" s="23">
        <f>SUM(C29:C33)</f>
        <v>417564.17</v>
      </c>
      <c r="D28" s="24">
        <f t="shared" si="8"/>
        <v>55420.289335722337</v>
      </c>
      <c r="E28" s="29">
        <f>SUM(E29:E33)</f>
        <v>183678</v>
      </c>
      <c r="F28" s="23">
        <f>SUM(F29:F33)</f>
        <v>75680.659999999989</v>
      </c>
      <c r="G28" s="23">
        <f t="shared" si="11"/>
        <v>18.124318473014579</v>
      </c>
      <c r="H28" s="23">
        <f t="shared" si="12"/>
        <v>41.202898550724633</v>
      </c>
    </row>
    <row r="29" spans="1:8" ht="15" customHeight="1">
      <c r="A29" s="27">
        <v>3221</v>
      </c>
      <c r="B29" s="41" t="s">
        <v>13</v>
      </c>
      <c r="C29" s="23">
        <v>46118.39</v>
      </c>
      <c r="D29" s="24">
        <f t="shared" si="8"/>
        <v>6120.9622403610056</v>
      </c>
      <c r="E29" s="23">
        <v>35990</v>
      </c>
      <c r="F29" s="23">
        <v>8851.27</v>
      </c>
      <c r="G29" s="23">
        <f t="shared" si="11"/>
        <v>19.192495661708918</v>
      </c>
      <c r="H29" s="23">
        <f t="shared" si="12"/>
        <v>24.593692692414564</v>
      </c>
    </row>
    <row r="30" spans="1:8" ht="15" customHeight="1">
      <c r="A30" s="27">
        <v>3223</v>
      </c>
      <c r="B30" s="27" t="s">
        <v>14</v>
      </c>
      <c r="C30" s="23">
        <v>361361.2</v>
      </c>
      <c r="D30" s="24">
        <f t="shared" si="8"/>
        <v>47960.873316079364</v>
      </c>
      <c r="E30" s="23">
        <v>139992</v>
      </c>
      <c r="F30" s="23">
        <v>62675.87</v>
      </c>
      <c r="G30" s="23">
        <f t="shared" si="11"/>
        <v>17.344382850178715</v>
      </c>
      <c r="H30" s="23">
        <f t="shared" si="12"/>
        <v>44.771036916395225</v>
      </c>
    </row>
    <row r="31" spans="1:8" ht="24.95" customHeight="1">
      <c r="A31" s="27">
        <v>3224</v>
      </c>
      <c r="B31" s="41" t="s">
        <v>15</v>
      </c>
      <c r="C31" s="23">
        <v>6445.05</v>
      </c>
      <c r="D31" s="24">
        <f t="shared" si="8"/>
        <v>855.40513637268566</v>
      </c>
      <c r="E31" s="23">
        <v>4028</v>
      </c>
      <c r="F31" s="23">
        <v>2179.9</v>
      </c>
      <c r="G31" s="23">
        <f t="shared" si="11"/>
        <v>33.822856300571758</v>
      </c>
      <c r="H31" s="23">
        <f t="shared" si="12"/>
        <v>54.118669314796428</v>
      </c>
    </row>
    <row r="32" spans="1:8" ht="15" customHeight="1">
      <c r="A32" s="27">
        <v>3225</v>
      </c>
      <c r="B32" s="27" t="s">
        <v>31</v>
      </c>
      <c r="C32" s="23">
        <v>2535.35</v>
      </c>
      <c r="D32" s="24">
        <f t="shared" si="8"/>
        <v>336.49877231402212</v>
      </c>
      <c r="E32" s="23">
        <v>2704</v>
      </c>
      <c r="F32" s="23">
        <v>1973.62</v>
      </c>
      <c r="G32" s="23">
        <f t="shared" si="11"/>
        <v>77.844084643145919</v>
      </c>
      <c r="H32" s="23">
        <f t="shared" si="12"/>
        <v>72.988905325443781</v>
      </c>
    </row>
    <row r="33" spans="1:8" ht="15" customHeight="1">
      <c r="A33" s="27">
        <v>3227</v>
      </c>
      <c r="B33" s="27" t="s">
        <v>32</v>
      </c>
      <c r="C33" s="23">
        <v>1104.18</v>
      </c>
      <c r="D33" s="24">
        <f t="shared" si="8"/>
        <v>146.54987059526181</v>
      </c>
      <c r="E33" s="23">
        <v>964</v>
      </c>
      <c r="F33" s="23">
        <v>0</v>
      </c>
      <c r="G33" s="23">
        <f t="shared" si="11"/>
        <v>0</v>
      </c>
      <c r="H33" s="23">
        <f t="shared" si="12"/>
        <v>0</v>
      </c>
    </row>
    <row r="34" spans="1:8" ht="15" customHeight="1">
      <c r="A34" s="27">
        <v>323</v>
      </c>
      <c r="B34" s="27" t="s">
        <v>16</v>
      </c>
      <c r="C34" s="23">
        <f>SUM(C35:C42)</f>
        <v>150886.59</v>
      </c>
      <c r="D34" s="24">
        <f t="shared" si="8"/>
        <v>20026.091976906231</v>
      </c>
      <c r="E34" s="29">
        <f>SUM(E35:E42)</f>
        <v>42353</v>
      </c>
      <c r="F34" s="23">
        <f>SUM(F35:F42)</f>
        <v>15076.57</v>
      </c>
      <c r="G34" s="23">
        <f t="shared" si="11"/>
        <v>9.9919880222622837</v>
      </c>
      <c r="H34" s="23">
        <f t="shared" si="12"/>
        <v>35.597407503600685</v>
      </c>
    </row>
    <row r="35" spans="1:8" ht="15" customHeight="1">
      <c r="A35" s="27">
        <v>3231</v>
      </c>
      <c r="B35" s="27" t="s">
        <v>17</v>
      </c>
      <c r="C35" s="23">
        <v>38142.6</v>
      </c>
      <c r="D35" s="24">
        <f t="shared" si="8"/>
        <v>5062.3929922357156</v>
      </c>
      <c r="E35" s="23">
        <v>10982</v>
      </c>
      <c r="F35" s="23">
        <v>4169.1099999999997</v>
      </c>
      <c r="G35" s="23">
        <f t="shared" si="11"/>
        <v>10.930324623911321</v>
      </c>
      <c r="H35" s="23">
        <f t="shared" si="12"/>
        <v>37.963121471498809</v>
      </c>
    </row>
    <row r="36" spans="1:8" ht="15" customHeight="1">
      <c r="A36" s="27">
        <v>3232</v>
      </c>
      <c r="B36" s="27" t="s">
        <v>18</v>
      </c>
      <c r="C36" s="23">
        <v>64385.42</v>
      </c>
      <c r="D36" s="24">
        <f t="shared" si="8"/>
        <v>8545.4137633552327</v>
      </c>
      <c r="E36" s="23">
        <v>15644</v>
      </c>
      <c r="F36" s="23">
        <v>3787.84</v>
      </c>
      <c r="G36" s="23">
        <f t="shared" si="11"/>
        <v>5.8830710431026159</v>
      </c>
      <c r="H36" s="23">
        <f t="shared" si="12"/>
        <v>24.212733316287398</v>
      </c>
    </row>
    <row r="37" spans="1:8" ht="15" customHeight="1">
      <c r="A37" s="27">
        <v>3233</v>
      </c>
      <c r="B37" s="27" t="s">
        <v>19</v>
      </c>
      <c r="C37" s="23">
        <v>1710</v>
      </c>
      <c r="D37" s="24">
        <f t="shared" si="8"/>
        <v>226.95600238901054</v>
      </c>
      <c r="E37" s="23">
        <v>1253</v>
      </c>
      <c r="F37" s="23">
        <v>1470.23</v>
      </c>
      <c r="G37" s="23">
        <f t="shared" si="11"/>
        <v>85.978362573099417</v>
      </c>
      <c r="H37" s="23">
        <f t="shared" si="12"/>
        <v>117.3367916999202</v>
      </c>
    </row>
    <row r="38" spans="1:8" ht="15" customHeight="1">
      <c r="A38" s="27">
        <v>3234</v>
      </c>
      <c r="B38" s="27" t="s">
        <v>132</v>
      </c>
      <c r="C38" s="23">
        <v>32634.82</v>
      </c>
      <c r="D38" s="24">
        <f t="shared" si="8"/>
        <v>4331.3849625058065</v>
      </c>
      <c r="E38" s="23">
        <v>7650</v>
      </c>
      <c r="F38" s="23">
        <v>4350.91</v>
      </c>
      <c r="G38" s="23">
        <f t="shared" si="11"/>
        <v>13.332109691427746</v>
      </c>
      <c r="H38" s="23">
        <f t="shared" si="12"/>
        <v>56.874640522875822</v>
      </c>
    </row>
    <row r="39" spans="1:8" ht="15" customHeight="1">
      <c r="A39" s="27">
        <v>3236</v>
      </c>
      <c r="B39" s="27" t="s">
        <v>20</v>
      </c>
      <c r="C39" s="23">
        <v>5700</v>
      </c>
      <c r="D39" s="24">
        <f t="shared" si="8"/>
        <v>756.52000796336847</v>
      </c>
      <c r="E39" s="23">
        <v>2389</v>
      </c>
      <c r="F39" s="23">
        <v>0</v>
      </c>
      <c r="G39" s="23">
        <f t="shared" si="11"/>
        <v>0</v>
      </c>
      <c r="H39" s="23">
        <f t="shared" si="12"/>
        <v>0</v>
      </c>
    </row>
    <row r="40" spans="1:8" ht="15" customHeight="1">
      <c r="A40" s="27">
        <v>3237</v>
      </c>
      <c r="B40" s="27" t="s">
        <v>75</v>
      </c>
      <c r="C40" s="23">
        <v>0</v>
      </c>
      <c r="D40" s="24">
        <f t="shared" si="8"/>
        <v>0</v>
      </c>
      <c r="E40" s="23">
        <v>400</v>
      </c>
      <c r="F40" s="23">
        <v>0</v>
      </c>
      <c r="G40" s="23" t="e">
        <f t="shared" si="11"/>
        <v>#DIV/0!</v>
      </c>
      <c r="H40" s="23">
        <f t="shared" si="12"/>
        <v>0</v>
      </c>
    </row>
    <row r="41" spans="1:8" ht="15" customHeight="1">
      <c r="A41" s="27">
        <v>3238</v>
      </c>
      <c r="B41" s="27" t="s">
        <v>21</v>
      </c>
      <c r="C41" s="23">
        <v>8230</v>
      </c>
      <c r="D41" s="24">
        <f t="shared" si="8"/>
        <v>1092.3087132523724</v>
      </c>
      <c r="E41" s="23">
        <v>2973</v>
      </c>
      <c r="F41" s="23">
        <v>1195.8</v>
      </c>
      <c r="G41" s="23">
        <f t="shared" si="11"/>
        <v>14.529769137302551</v>
      </c>
      <c r="H41" s="23">
        <f t="shared" si="12"/>
        <v>40.22199798183653</v>
      </c>
    </row>
    <row r="42" spans="1:8" ht="15" customHeight="1">
      <c r="A42" s="27">
        <v>3239</v>
      </c>
      <c r="B42" s="27" t="s">
        <v>22</v>
      </c>
      <c r="C42" s="23">
        <v>83.75</v>
      </c>
      <c r="D42" s="24">
        <f t="shared" si="8"/>
        <v>11.115535204724932</v>
      </c>
      <c r="E42" s="23">
        <v>1062</v>
      </c>
      <c r="F42" s="23">
        <v>102.68</v>
      </c>
      <c r="G42" s="23">
        <f t="shared" si="11"/>
        <v>122.60298507462689</v>
      </c>
      <c r="H42" s="23">
        <f t="shared" si="12"/>
        <v>9.6685499058380415</v>
      </c>
    </row>
    <row r="43" spans="1:8" ht="15" customHeight="1">
      <c r="A43" s="27">
        <v>324</v>
      </c>
      <c r="B43" s="27" t="s">
        <v>126</v>
      </c>
      <c r="C43" s="23">
        <f>SUM(C44)</f>
        <v>11834.7</v>
      </c>
      <c r="D43" s="24">
        <f t="shared" si="8"/>
        <v>1570.7346207445751</v>
      </c>
      <c r="E43" s="29">
        <f>SUM(E44)</f>
        <v>800</v>
      </c>
      <c r="F43" s="23">
        <f>SUM(F44)</f>
        <v>0</v>
      </c>
      <c r="G43" s="23">
        <f>SUM(F43/C43)*100</f>
        <v>0</v>
      </c>
      <c r="H43" s="23">
        <f>SUM(F43/E43)*100</f>
        <v>0</v>
      </c>
    </row>
    <row r="44" spans="1:8" ht="15" customHeight="1">
      <c r="A44" s="27">
        <v>3241</v>
      </c>
      <c r="B44" s="27" t="s">
        <v>126</v>
      </c>
      <c r="C44" s="23">
        <v>11834.7</v>
      </c>
      <c r="D44" s="24">
        <f t="shared" si="8"/>
        <v>1570.7346207445751</v>
      </c>
      <c r="E44" s="23">
        <v>800</v>
      </c>
      <c r="F44" s="23">
        <v>0</v>
      </c>
      <c r="G44" s="23">
        <f>SUM(F44/C44)*100</f>
        <v>0</v>
      </c>
      <c r="H44" s="23">
        <f>SUM(F44/E44)*100</f>
        <v>0</v>
      </c>
    </row>
    <row r="45" spans="1:8" ht="15" customHeight="1">
      <c r="A45" s="27">
        <v>329</v>
      </c>
      <c r="B45" s="27" t="s">
        <v>33</v>
      </c>
      <c r="C45" s="23">
        <f>SUM(C46:C51)</f>
        <v>54708.090000000004</v>
      </c>
      <c r="D45" s="24">
        <f t="shared" si="8"/>
        <v>7261.0113478001194</v>
      </c>
      <c r="E45" s="29">
        <f>SUM(E47:E51)</f>
        <v>15629</v>
      </c>
      <c r="F45" s="23">
        <f>SUM(F46:F51)</f>
        <v>5341.7</v>
      </c>
      <c r="G45" s="23">
        <f t="shared" si="11"/>
        <v>9.7640038246628595</v>
      </c>
      <c r="H45" s="23">
        <f t="shared" si="12"/>
        <v>34.178130398617952</v>
      </c>
    </row>
    <row r="46" spans="1:8" ht="15" customHeight="1">
      <c r="A46" s="27">
        <v>3292</v>
      </c>
      <c r="B46" s="27" t="s">
        <v>153</v>
      </c>
      <c r="C46" s="23">
        <v>813.72</v>
      </c>
      <c r="D46" s="24">
        <f t="shared" si="8"/>
        <v>107.99920366314952</v>
      </c>
      <c r="E46" s="63">
        <v>0</v>
      </c>
      <c r="F46" s="23">
        <v>0</v>
      </c>
      <c r="G46" s="23">
        <f t="shared" ref="G46" si="13">SUM(F46/C46)*100</f>
        <v>0</v>
      </c>
      <c r="H46" s="23" t="e">
        <f t="shared" ref="H46" si="14">SUM(F46/E46)*100</f>
        <v>#DIV/0!</v>
      </c>
    </row>
    <row r="47" spans="1:8" ht="15" customHeight="1">
      <c r="A47" s="27">
        <v>3293</v>
      </c>
      <c r="B47" s="27" t="s">
        <v>24</v>
      </c>
      <c r="C47" s="23">
        <v>250</v>
      </c>
      <c r="D47" s="24">
        <f t="shared" si="8"/>
        <v>33.180702103656515</v>
      </c>
      <c r="E47" s="23">
        <v>1129</v>
      </c>
      <c r="F47" s="23">
        <v>492.14</v>
      </c>
      <c r="G47" s="23">
        <f t="shared" si="11"/>
        <v>196.85599999999999</v>
      </c>
      <c r="H47" s="23">
        <f t="shared" si="12"/>
        <v>43.590788308237379</v>
      </c>
    </row>
    <row r="48" spans="1:8" ht="15" customHeight="1">
      <c r="A48" s="27">
        <v>3294</v>
      </c>
      <c r="B48" s="27" t="s">
        <v>25</v>
      </c>
      <c r="C48" s="23">
        <v>0</v>
      </c>
      <c r="D48" s="24">
        <f t="shared" si="8"/>
        <v>0</v>
      </c>
      <c r="E48" s="23">
        <v>66</v>
      </c>
      <c r="F48" s="23">
        <v>48.27</v>
      </c>
      <c r="G48" s="23" t="e">
        <f t="shared" si="11"/>
        <v>#DIV/0!</v>
      </c>
      <c r="H48" s="23">
        <f t="shared" si="12"/>
        <v>73.13636363636364</v>
      </c>
    </row>
    <row r="49" spans="1:8" ht="15" customHeight="1">
      <c r="A49" s="27">
        <v>3295</v>
      </c>
      <c r="B49" s="27" t="s">
        <v>26</v>
      </c>
      <c r="C49" s="23">
        <v>20375</v>
      </c>
      <c r="D49" s="24">
        <f t="shared" si="8"/>
        <v>2704.2272214480058</v>
      </c>
      <c r="E49" s="23">
        <v>3768</v>
      </c>
      <c r="F49" s="23">
        <v>1592.65</v>
      </c>
      <c r="G49" s="23">
        <f t="shared" si="11"/>
        <v>7.8166871165644176</v>
      </c>
      <c r="H49" s="23">
        <f t="shared" si="12"/>
        <v>42.267781316348199</v>
      </c>
    </row>
    <row r="50" spans="1:8" ht="15" customHeight="1">
      <c r="A50" s="27">
        <v>3296</v>
      </c>
      <c r="B50" s="27" t="s">
        <v>146</v>
      </c>
      <c r="C50" s="23">
        <v>31625</v>
      </c>
      <c r="D50" s="24">
        <f t="shared" si="8"/>
        <v>4197.358816112549</v>
      </c>
      <c r="E50" s="23">
        <v>2697</v>
      </c>
      <c r="F50" s="23">
        <v>2302.73</v>
      </c>
      <c r="G50" s="23">
        <f t="shared" si="11"/>
        <v>7.2813596837944665</v>
      </c>
      <c r="H50" s="23">
        <f t="shared" si="12"/>
        <v>85.381164256581386</v>
      </c>
    </row>
    <row r="51" spans="1:8" ht="15" customHeight="1">
      <c r="A51" s="27">
        <v>3299</v>
      </c>
      <c r="B51" s="27" t="s">
        <v>23</v>
      </c>
      <c r="C51" s="23">
        <v>1644.37</v>
      </c>
      <c r="D51" s="24">
        <f t="shared" si="8"/>
        <v>218.24540447275862</v>
      </c>
      <c r="E51" s="23">
        <v>7969</v>
      </c>
      <c r="F51" s="23">
        <v>905.91</v>
      </c>
      <c r="G51" s="23">
        <f t="shared" si="11"/>
        <v>55.091615633950994</v>
      </c>
      <c r="H51" s="23">
        <f t="shared" si="12"/>
        <v>11.36792571213452</v>
      </c>
    </row>
    <row r="52" spans="1:8" ht="15" customHeight="1">
      <c r="A52" s="27">
        <v>34</v>
      </c>
      <c r="B52" s="27" t="s">
        <v>27</v>
      </c>
      <c r="C52" s="23">
        <f>SUM(C53)</f>
        <v>12664.529999999999</v>
      </c>
      <c r="D52" s="24">
        <f t="shared" si="8"/>
        <v>1680.8719888512837</v>
      </c>
      <c r="E52" s="29">
        <f t="shared" ref="E52" si="15">SUM(E53)</f>
        <v>1122</v>
      </c>
      <c r="F52" s="23">
        <f>SUM(F53)</f>
        <v>1076.2099999999998</v>
      </c>
      <c r="G52" s="23">
        <f t="shared" si="11"/>
        <v>8.4978281862808949</v>
      </c>
      <c r="H52" s="23">
        <f t="shared" si="12"/>
        <v>95.918894830659525</v>
      </c>
    </row>
    <row r="53" spans="1:8" ht="15" customHeight="1">
      <c r="A53" s="27">
        <v>343</v>
      </c>
      <c r="B53" s="27" t="s">
        <v>28</v>
      </c>
      <c r="C53" s="23">
        <f>SUM(C54:C55)</f>
        <v>12664.529999999999</v>
      </c>
      <c r="D53" s="24">
        <f t="shared" si="8"/>
        <v>1680.8719888512837</v>
      </c>
      <c r="E53" s="29">
        <f>SUM(E54:E55)</f>
        <v>1122</v>
      </c>
      <c r="F53" s="23">
        <f>SUM(F54+F55)</f>
        <v>1076.2099999999998</v>
      </c>
      <c r="G53" s="23">
        <f t="shared" si="11"/>
        <v>8.4978281862808949</v>
      </c>
      <c r="H53" s="23">
        <f t="shared" si="12"/>
        <v>95.918894830659525</v>
      </c>
    </row>
    <row r="54" spans="1:8" ht="15" customHeight="1">
      <c r="A54" s="27">
        <v>3431</v>
      </c>
      <c r="B54" s="27" t="s">
        <v>29</v>
      </c>
      <c r="C54" s="23">
        <v>121.88</v>
      </c>
      <c r="D54" s="24">
        <f t="shared" si="8"/>
        <v>16.176255889574623</v>
      </c>
      <c r="E54" s="23">
        <v>132</v>
      </c>
      <c r="F54" s="23">
        <v>18.62</v>
      </c>
      <c r="G54" s="23">
        <f t="shared" si="11"/>
        <v>15.27732195602232</v>
      </c>
      <c r="H54" s="23">
        <f t="shared" si="12"/>
        <v>14.106060606060607</v>
      </c>
    </row>
    <row r="55" spans="1:8" ht="15" customHeight="1">
      <c r="A55" s="27">
        <v>3433</v>
      </c>
      <c r="B55" s="27" t="s">
        <v>145</v>
      </c>
      <c r="C55" s="23">
        <v>12542.65</v>
      </c>
      <c r="D55" s="24">
        <f t="shared" si="8"/>
        <v>1664.6957329617094</v>
      </c>
      <c r="E55" s="23">
        <v>990</v>
      </c>
      <c r="F55" s="23">
        <v>1057.5899999999999</v>
      </c>
      <c r="G55" s="23">
        <f t="shared" si="11"/>
        <v>8.4319501859654853</v>
      </c>
      <c r="H55" s="23">
        <f t="shared" si="12"/>
        <v>106.82727272727273</v>
      </c>
    </row>
    <row r="56" spans="1:8" ht="15" customHeight="1">
      <c r="A56" s="27">
        <v>36</v>
      </c>
      <c r="B56" s="27" t="s">
        <v>127</v>
      </c>
      <c r="C56" s="23">
        <f t="shared" ref="C56:C57" si="16">SUM(C57)</f>
        <v>0</v>
      </c>
      <c r="D56" s="24">
        <f t="shared" si="8"/>
        <v>0</v>
      </c>
      <c r="E56" s="29">
        <f t="shared" ref="E56:F57" si="17">SUM(E57)</f>
        <v>0</v>
      </c>
      <c r="F56" s="23">
        <f t="shared" si="17"/>
        <v>0</v>
      </c>
      <c r="G56" s="23" t="e">
        <f t="shared" ref="G56:G58" si="18">SUM(F56/C56)*100</f>
        <v>#DIV/0!</v>
      </c>
      <c r="H56" s="23" t="e">
        <f t="shared" ref="H56:H58" si="19">SUM(F56/E56)*100</f>
        <v>#DIV/0!</v>
      </c>
    </row>
    <row r="57" spans="1:8" ht="15" customHeight="1">
      <c r="A57" s="27">
        <v>369</v>
      </c>
      <c r="B57" s="27" t="s">
        <v>127</v>
      </c>
      <c r="C57" s="23">
        <f t="shared" si="16"/>
        <v>0</v>
      </c>
      <c r="D57" s="24">
        <f t="shared" si="8"/>
        <v>0</v>
      </c>
      <c r="E57" s="29">
        <f t="shared" si="17"/>
        <v>0</v>
      </c>
      <c r="F57" s="23">
        <f t="shared" si="17"/>
        <v>0</v>
      </c>
      <c r="G57" s="23" t="e">
        <f t="shared" si="18"/>
        <v>#DIV/0!</v>
      </c>
      <c r="H57" s="23" t="e">
        <f t="shared" si="19"/>
        <v>#DIV/0!</v>
      </c>
    </row>
    <row r="58" spans="1:8" ht="24.95" customHeight="1">
      <c r="A58" s="27">
        <v>3693</v>
      </c>
      <c r="B58" s="41" t="s">
        <v>135</v>
      </c>
      <c r="C58" s="23">
        <v>0</v>
      </c>
      <c r="D58" s="24">
        <f t="shared" si="8"/>
        <v>0</v>
      </c>
      <c r="E58" s="23">
        <v>0</v>
      </c>
      <c r="F58" s="23">
        <v>0</v>
      </c>
      <c r="G58" s="23" t="e">
        <f t="shared" si="18"/>
        <v>#DIV/0!</v>
      </c>
      <c r="H58" s="23" t="e">
        <f t="shared" si="19"/>
        <v>#DIV/0!</v>
      </c>
    </row>
    <row r="59" spans="1:8" ht="15" customHeight="1">
      <c r="A59" s="27">
        <v>37</v>
      </c>
      <c r="B59" s="27" t="s">
        <v>78</v>
      </c>
      <c r="C59" s="23">
        <f>SUM(C60)</f>
        <v>49611.06</v>
      </c>
      <c r="D59" s="24">
        <f t="shared" si="8"/>
        <v>6584.5192116265171</v>
      </c>
      <c r="E59" s="29">
        <f>SUM(E61)</f>
        <v>14000</v>
      </c>
      <c r="F59" s="23">
        <f>SUM(F60)</f>
        <v>16767.78</v>
      </c>
      <c r="G59" s="23">
        <f>SUM(F59/C59)*100</f>
        <v>33.798471550497005</v>
      </c>
      <c r="H59" s="23">
        <f>SUM(F59/E59)*100</f>
        <v>119.76985714285713</v>
      </c>
    </row>
    <row r="60" spans="1:8" ht="15" customHeight="1">
      <c r="A60" s="27">
        <v>372</v>
      </c>
      <c r="B60" s="27" t="s">
        <v>74</v>
      </c>
      <c r="C60" s="23">
        <f>SUM(C61)</f>
        <v>49611.06</v>
      </c>
      <c r="D60" s="24">
        <f t="shared" si="8"/>
        <v>6584.5192116265171</v>
      </c>
      <c r="E60" s="29">
        <f>SUM(E61)</f>
        <v>14000</v>
      </c>
      <c r="F60" s="23">
        <f>SUM(F61)</f>
        <v>16767.78</v>
      </c>
      <c r="G60" s="23">
        <f>SUM(F60/C60)*100</f>
        <v>33.798471550497005</v>
      </c>
      <c r="H60" s="23">
        <f>SUM(F60/E60)*100</f>
        <v>119.76985714285713</v>
      </c>
    </row>
    <row r="61" spans="1:8" ht="15" customHeight="1">
      <c r="A61" s="27">
        <v>3721</v>
      </c>
      <c r="B61" s="27" t="s">
        <v>74</v>
      </c>
      <c r="C61" s="23">
        <v>49611.06</v>
      </c>
      <c r="D61" s="24">
        <f t="shared" si="8"/>
        <v>6584.5192116265171</v>
      </c>
      <c r="E61" s="23">
        <v>14000</v>
      </c>
      <c r="F61" s="23">
        <v>16767.78</v>
      </c>
      <c r="G61" s="23">
        <f t="shared" ref="G61:G76" si="20">SUM(F61/C61)*100</f>
        <v>33.798471550497005</v>
      </c>
      <c r="H61" s="23">
        <f t="shared" ref="H61:H76" si="21">SUM(F61/E61)*100</f>
        <v>119.76985714285713</v>
      </c>
    </row>
    <row r="62" spans="1:8" ht="15" customHeight="1">
      <c r="A62" s="27">
        <v>38</v>
      </c>
      <c r="B62" s="27" t="s">
        <v>184</v>
      </c>
      <c r="C62" s="23">
        <f t="shared" ref="C62:C63" si="22">SUM(C63)</f>
        <v>0</v>
      </c>
      <c r="D62" s="24">
        <f t="shared" si="8"/>
        <v>0</v>
      </c>
      <c r="E62" s="23">
        <f t="shared" ref="E62:F63" si="23">SUM(E63)</f>
        <v>794</v>
      </c>
      <c r="F62" s="23">
        <f t="shared" si="23"/>
        <v>0</v>
      </c>
      <c r="G62" s="23" t="e">
        <f t="shared" si="20"/>
        <v>#DIV/0!</v>
      </c>
      <c r="H62" s="23">
        <f t="shared" si="21"/>
        <v>0</v>
      </c>
    </row>
    <row r="63" spans="1:8" ht="15" customHeight="1">
      <c r="A63" s="27">
        <v>381</v>
      </c>
      <c r="B63" s="27" t="s">
        <v>183</v>
      </c>
      <c r="C63" s="23">
        <f t="shared" si="22"/>
        <v>0</v>
      </c>
      <c r="D63" s="24">
        <f t="shared" si="8"/>
        <v>0</v>
      </c>
      <c r="E63" s="23">
        <f t="shared" si="23"/>
        <v>794</v>
      </c>
      <c r="F63" s="23">
        <f t="shared" si="23"/>
        <v>0</v>
      </c>
      <c r="G63" s="23" t="e">
        <f t="shared" si="20"/>
        <v>#DIV/0!</v>
      </c>
      <c r="H63" s="23">
        <f t="shared" si="21"/>
        <v>0</v>
      </c>
    </row>
    <row r="64" spans="1:8" ht="15" customHeight="1">
      <c r="A64" s="27">
        <v>3812</v>
      </c>
      <c r="B64" s="27" t="s">
        <v>209</v>
      </c>
      <c r="C64" s="23">
        <v>0</v>
      </c>
      <c r="D64" s="24">
        <f t="shared" si="8"/>
        <v>0</v>
      </c>
      <c r="E64" s="23">
        <v>794</v>
      </c>
      <c r="F64" s="23">
        <v>0</v>
      </c>
      <c r="G64" s="23" t="e">
        <f t="shared" si="20"/>
        <v>#DIV/0!</v>
      </c>
      <c r="H64" s="23">
        <f t="shared" si="21"/>
        <v>0</v>
      </c>
    </row>
    <row r="65" spans="1:8" ht="15" customHeight="1">
      <c r="A65" s="27">
        <v>4</v>
      </c>
      <c r="B65" s="41" t="s">
        <v>46</v>
      </c>
      <c r="C65" s="23">
        <f>SUM(C66+C81)</f>
        <v>55718.42</v>
      </c>
      <c r="D65" s="24">
        <f t="shared" si="8"/>
        <v>7395.1051828256677</v>
      </c>
      <c r="E65" s="23">
        <f>SUM(E66+E81)</f>
        <v>126900</v>
      </c>
      <c r="F65" s="29">
        <f>SUM(F66+F81)</f>
        <v>4270.4799999999996</v>
      </c>
      <c r="G65" s="23">
        <f t="shared" si="20"/>
        <v>7.6643953651234176</v>
      </c>
      <c r="H65" s="23">
        <f t="shared" si="21"/>
        <v>3.3652324665090618</v>
      </c>
    </row>
    <row r="66" spans="1:8" ht="15" customHeight="1">
      <c r="A66" s="27">
        <v>42</v>
      </c>
      <c r="B66" s="41" t="s">
        <v>46</v>
      </c>
      <c r="C66" s="23">
        <f t="shared" ref="C66" si="24">SUM(C67+C75+C77+C79)</f>
        <v>55718.42</v>
      </c>
      <c r="D66" s="24">
        <f t="shared" si="8"/>
        <v>7395.1051828256677</v>
      </c>
      <c r="E66" s="29">
        <f>SUM(E67+E75+E77+E79)</f>
        <v>89900</v>
      </c>
      <c r="F66" s="23">
        <f t="shared" ref="F66" si="25">SUM(F67+F75+F77+F79)</f>
        <v>4270.4799999999996</v>
      </c>
      <c r="G66" s="23">
        <f t="shared" si="20"/>
        <v>7.6643953651234176</v>
      </c>
      <c r="H66" s="23">
        <f t="shared" si="21"/>
        <v>4.7502558398220245</v>
      </c>
    </row>
    <row r="67" spans="1:8" ht="15" customHeight="1">
      <c r="A67" s="27">
        <v>422</v>
      </c>
      <c r="B67" s="27" t="s">
        <v>47</v>
      </c>
      <c r="C67" s="23">
        <f>SUM(C68:C74)</f>
        <v>55718.42</v>
      </c>
      <c r="D67" s="24">
        <f t="shared" si="8"/>
        <v>7395.1051828256677</v>
      </c>
      <c r="E67" s="29">
        <f>SUM(E68:E74)</f>
        <v>89147</v>
      </c>
      <c r="F67" s="23">
        <f>SUM(F68:F74)</f>
        <v>4270.4799999999996</v>
      </c>
      <c r="G67" s="23">
        <f t="shared" si="20"/>
        <v>7.6643953651234176</v>
      </c>
      <c r="H67" s="23">
        <f t="shared" si="21"/>
        <v>4.7903799342658751</v>
      </c>
    </row>
    <row r="68" spans="1:8" ht="15" customHeight="1">
      <c r="A68" s="27">
        <v>4221</v>
      </c>
      <c r="B68" s="27" t="s">
        <v>48</v>
      </c>
      <c r="C68" s="23">
        <v>30737.37</v>
      </c>
      <c r="D68" s="24">
        <f t="shared" si="8"/>
        <v>4079.5500696794738</v>
      </c>
      <c r="E68" s="23">
        <v>26106</v>
      </c>
      <c r="F68" s="23">
        <v>4270.4799999999996</v>
      </c>
      <c r="G68" s="23">
        <f t="shared" si="20"/>
        <v>13.893446316324395</v>
      </c>
      <c r="H68" s="23">
        <f t="shared" si="21"/>
        <v>16.358231824101736</v>
      </c>
    </row>
    <row r="69" spans="1:8" ht="15" customHeight="1">
      <c r="A69" s="27">
        <v>4222</v>
      </c>
      <c r="B69" s="27" t="s">
        <v>49</v>
      </c>
      <c r="C69" s="23">
        <v>0</v>
      </c>
      <c r="D69" s="24">
        <f t="shared" si="8"/>
        <v>0</v>
      </c>
      <c r="E69" s="23">
        <v>1964</v>
      </c>
      <c r="F69" s="23">
        <v>0</v>
      </c>
      <c r="G69" s="23" t="e">
        <f t="shared" si="20"/>
        <v>#DIV/0!</v>
      </c>
      <c r="H69" s="23">
        <f t="shared" si="21"/>
        <v>0</v>
      </c>
    </row>
    <row r="70" spans="1:8" ht="15" customHeight="1">
      <c r="A70" s="27">
        <v>4223</v>
      </c>
      <c r="B70" s="27" t="s">
        <v>50</v>
      </c>
      <c r="C70" s="23">
        <v>0</v>
      </c>
      <c r="D70" s="24">
        <f t="shared" si="8"/>
        <v>0</v>
      </c>
      <c r="E70" s="23">
        <v>3172</v>
      </c>
      <c r="F70" s="23">
        <v>0</v>
      </c>
      <c r="G70" s="23" t="e">
        <f t="shared" si="20"/>
        <v>#DIV/0!</v>
      </c>
      <c r="H70" s="23">
        <f t="shared" si="21"/>
        <v>0</v>
      </c>
    </row>
    <row r="71" spans="1:8" ht="15" customHeight="1">
      <c r="A71" s="27">
        <v>4224</v>
      </c>
      <c r="B71" s="27" t="s">
        <v>51</v>
      </c>
      <c r="C71" s="23">
        <v>0</v>
      </c>
      <c r="D71" s="24">
        <f t="shared" si="8"/>
        <v>0</v>
      </c>
      <c r="E71" s="23">
        <v>2690</v>
      </c>
      <c r="F71" s="23">
        <v>0</v>
      </c>
      <c r="G71" s="23" t="e">
        <f t="shared" si="20"/>
        <v>#DIV/0!</v>
      </c>
      <c r="H71" s="23">
        <f t="shared" si="21"/>
        <v>0</v>
      </c>
    </row>
    <row r="72" spans="1:8" ht="15" customHeight="1">
      <c r="A72" s="27">
        <v>4225</v>
      </c>
      <c r="B72" s="27" t="s">
        <v>52</v>
      </c>
      <c r="C72" s="23">
        <v>0</v>
      </c>
      <c r="D72" s="24">
        <f t="shared" si="8"/>
        <v>0</v>
      </c>
      <c r="E72" s="23">
        <v>90</v>
      </c>
      <c r="F72" s="23">
        <v>0</v>
      </c>
      <c r="G72" s="23" t="e">
        <f t="shared" si="20"/>
        <v>#DIV/0!</v>
      </c>
      <c r="H72" s="23">
        <f t="shared" si="21"/>
        <v>0</v>
      </c>
    </row>
    <row r="73" spans="1:8" ht="15" customHeight="1">
      <c r="A73" s="27">
        <v>4226</v>
      </c>
      <c r="B73" s="27" t="s">
        <v>55</v>
      </c>
      <c r="C73" s="23">
        <v>24981.05</v>
      </c>
      <c r="D73" s="24">
        <f t="shared" si="8"/>
        <v>3315.5551131461939</v>
      </c>
      <c r="E73" s="23">
        <v>1473</v>
      </c>
      <c r="F73" s="23">
        <v>0</v>
      </c>
      <c r="G73" s="23">
        <f t="shared" si="20"/>
        <v>0</v>
      </c>
      <c r="H73" s="23">
        <f t="shared" si="21"/>
        <v>0</v>
      </c>
    </row>
    <row r="74" spans="1:8" ht="15" customHeight="1">
      <c r="A74" s="27">
        <v>4227</v>
      </c>
      <c r="B74" s="27" t="s">
        <v>63</v>
      </c>
      <c r="C74" s="23">
        <v>0</v>
      </c>
      <c r="D74" s="24">
        <f t="shared" ref="D74:D83" si="26">SUM(C74/7.5345)</f>
        <v>0</v>
      </c>
      <c r="E74" s="23">
        <v>53652</v>
      </c>
      <c r="F74" s="23">
        <v>0</v>
      </c>
      <c r="G74" s="23" t="e">
        <f t="shared" si="20"/>
        <v>#DIV/0!</v>
      </c>
      <c r="H74" s="23">
        <f t="shared" si="21"/>
        <v>0</v>
      </c>
    </row>
    <row r="75" spans="1:8" ht="15" customHeight="1">
      <c r="A75" s="27">
        <v>423</v>
      </c>
      <c r="B75" s="27" t="s">
        <v>121</v>
      </c>
      <c r="C75" s="23">
        <f t="shared" ref="C75" si="27">SUM(C76)</f>
        <v>0</v>
      </c>
      <c r="D75" s="24">
        <f t="shared" si="26"/>
        <v>0</v>
      </c>
      <c r="E75" s="29">
        <f>SUM(E76)</f>
        <v>0</v>
      </c>
      <c r="F75" s="23">
        <f t="shared" ref="F75" si="28">SUM(F76)</f>
        <v>0</v>
      </c>
      <c r="G75" s="23" t="e">
        <f t="shared" si="20"/>
        <v>#DIV/0!</v>
      </c>
      <c r="H75" s="23" t="e">
        <f t="shared" si="21"/>
        <v>#DIV/0!</v>
      </c>
    </row>
    <row r="76" spans="1:8" ht="15" customHeight="1">
      <c r="A76" s="27">
        <v>4231</v>
      </c>
      <c r="B76" s="27" t="s">
        <v>122</v>
      </c>
      <c r="C76" s="23">
        <v>0</v>
      </c>
      <c r="D76" s="24">
        <f t="shared" si="26"/>
        <v>0</v>
      </c>
      <c r="E76" s="23">
        <v>0</v>
      </c>
      <c r="F76" s="23">
        <v>0</v>
      </c>
      <c r="G76" s="23" t="e">
        <f t="shared" si="20"/>
        <v>#DIV/0!</v>
      </c>
      <c r="H76" s="23" t="e">
        <f t="shared" si="21"/>
        <v>#DIV/0!</v>
      </c>
    </row>
    <row r="77" spans="1:8" ht="15" customHeight="1">
      <c r="A77" s="27">
        <v>424</v>
      </c>
      <c r="B77" s="27" t="s">
        <v>57</v>
      </c>
      <c r="C77" s="23">
        <f>SUM(C78)</f>
        <v>0</v>
      </c>
      <c r="D77" s="24">
        <f t="shared" si="26"/>
        <v>0</v>
      </c>
      <c r="E77" s="29">
        <f>SUM(E78)</f>
        <v>753</v>
      </c>
      <c r="F77" s="23">
        <f>SUM(F78)</f>
        <v>0</v>
      </c>
      <c r="G77" s="23" t="e">
        <f>SUM(F77/C77)*100</f>
        <v>#DIV/0!</v>
      </c>
      <c r="H77" s="23">
        <f>SUM(F77/E77)*100</f>
        <v>0</v>
      </c>
    </row>
    <row r="78" spans="1:8" ht="15" customHeight="1">
      <c r="A78" s="27">
        <v>4241</v>
      </c>
      <c r="B78" s="27" t="s">
        <v>57</v>
      </c>
      <c r="C78" s="23">
        <v>0</v>
      </c>
      <c r="D78" s="24">
        <f t="shared" si="26"/>
        <v>0</v>
      </c>
      <c r="E78" s="23">
        <v>753</v>
      </c>
      <c r="F78" s="23">
        <v>0</v>
      </c>
      <c r="G78" s="23" t="e">
        <f t="shared" ref="G78" si="29">SUM(F78/C78)*100</f>
        <v>#DIV/0!</v>
      </c>
      <c r="H78" s="23">
        <f t="shared" ref="H78" si="30">SUM(F78/E78)*100</f>
        <v>0</v>
      </c>
    </row>
    <row r="79" spans="1:8" ht="15" customHeight="1">
      <c r="A79" s="27">
        <v>426</v>
      </c>
      <c r="B79" s="27" t="s">
        <v>124</v>
      </c>
      <c r="C79" s="23">
        <f>SUM(C80)</f>
        <v>0</v>
      </c>
      <c r="D79" s="24">
        <f t="shared" si="26"/>
        <v>0</v>
      </c>
      <c r="E79" s="29">
        <f>SUM(E80)</f>
        <v>0</v>
      </c>
      <c r="F79" s="23">
        <f>SUM(F80)</f>
        <v>0</v>
      </c>
      <c r="G79" s="23" t="e">
        <f>SUM(F79/C79)*100</f>
        <v>#DIV/0!</v>
      </c>
      <c r="H79" s="23" t="e">
        <f>SUM(F79/E79)*100</f>
        <v>#DIV/0!</v>
      </c>
    </row>
    <row r="80" spans="1:8" ht="15" customHeight="1">
      <c r="A80" s="27">
        <v>4264</v>
      </c>
      <c r="B80" s="27" t="s">
        <v>123</v>
      </c>
      <c r="C80" s="23">
        <v>0</v>
      </c>
      <c r="D80" s="24">
        <f t="shared" si="26"/>
        <v>0</v>
      </c>
      <c r="E80" s="23">
        <v>0</v>
      </c>
      <c r="F80" s="23">
        <v>0</v>
      </c>
      <c r="G80" s="23" t="e">
        <f t="shared" si="11"/>
        <v>#DIV/0!</v>
      </c>
      <c r="H80" s="23" t="e">
        <f t="shared" si="12"/>
        <v>#DIV/0!</v>
      </c>
    </row>
    <row r="81" spans="1:8" ht="35.1" customHeight="1">
      <c r="A81" s="27">
        <v>45</v>
      </c>
      <c r="B81" s="41" t="s">
        <v>210</v>
      </c>
      <c r="C81" s="23">
        <f t="shared" ref="C81" si="31">SUM(C82+C90+C92+C94)</f>
        <v>0</v>
      </c>
      <c r="D81" s="24">
        <f t="shared" si="26"/>
        <v>0</v>
      </c>
      <c r="E81" s="29">
        <f>SUM(E82+E90+E92+E94)</f>
        <v>37000</v>
      </c>
      <c r="F81" s="23">
        <f t="shared" ref="F81" si="32">SUM(F82+F90+F92+F94)</f>
        <v>0</v>
      </c>
      <c r="G81" s="23" t="e">
        <f t="shared" ref="G81:G83" si="33">SUM(F81/C81)*100</f>
        <v>#DIV/0!</v>
      </c>
      <c r="H81" s="23">
        <f t="shared" ref="H81:H83" si="34">SUM(F81/E81)*100</f>
        <v>0</v>
      </c>
    </row>
    <row r="82" spans="1:8" ht="15" customHeight="1">
      <c r="A82" s="27">
        <v>451</v>
      </c>
      <c r="B82" s="27" t="s">
        <v>182</v>
      </c>
      <c r="C82" s="23">
        <f>SUM(C83:C89)</f>
        <v>0</v>
      </c>
      <c r="D82" s="24">
        <f t="shared" si="26"/>
        <v>0</v>
      </c>
      <c r="E82" s="29">
        <f>SUM(E83:E89)</f>
        <v>37000</v>
      </c>
      <c r="F82" s="23">
        <f>SUM(F83:F89)</f>
        <v>0</v>
      </c>
      <c r="G82" s="23" t="e">
        <f t="shared" si="33"/>
        <v>#DIV/0!</v>
      </c>
      <c r="H82" s="23">
        <f t="shared" si="34"/>
        <v>0</v>
      </c>
    </row>
    <row r="83" spans="1:8" ht="15" customHeight="1">
      <c r="A83" s="27">
        <v>4511</v>
      </c>
      <c r="B83" s="27" t="s">
        <v>182</v>
      </c>
      <c r="C83" s="23"/>
      <c r="D83" s="24">
        <f t="shared" si="26"/>
        <v>0</v>
      </c>
      <c r="E83" s="23">
        <v>37000</v>
      </c>
      <c r="F83" s="23">
        <v>0</v>
      </c>
      <c r="G83" s="23" t="e">
        <f t="shared" si="33"/>
        <v>#DIV/0!</v>
      </c>
      <c r="H83" s="23">
        <f t="shared" si="34"/>
        <v>0</v>
      </c>
    </row>
    <row r="84" spans="1:8" ht="15.75">
      <c r="A84" s="55" t="s">
        <v>95</v>
      </c>
      <c r="C84" t="s">
        <v>97</v>
      </c>
    </row>
    <row r="85" spans="1:8" ht="15" customHeight="1">
      <c r="A85" s="55" t="s">
        <v>96</v>
      </c>
      <c r="C85" t="s">
        <v>98</v>
      </c>
    </row>
  </sheetData>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workbookViewId="0">
      <selection activeCell="F3" sqref="F3"/>
    </sheetView>
  </sheetViews>
  <sheetFormatPr defaultRowHeight="15"/>
  <cols>
    <col min="2" max="2" width="53.42578125" customWidth="1"/>
    <col min="3" max="3" width="10.28515625" customWidth="1"/>
    <col min="4" max="4" width="11.140625" customWidth="1"/>
    <col min="5" max="5" width="12" customWidth="1"/>
    <col min="6" max="6" width="15.42578125" customWidth="1"/>
    <col min="7" max="7" width="10" customWidth="1"/>
    <col min="8" max="8" width="9.7109375" customWidth="1"/>
  </cols>
  <sheetData>
    <row r="1" spans="1:8" s="55" customFormat="1" ht="15.75">
      <c r="A1" s="57" t="s">
        <v>206</v>
      </c>
      <c r="B1" s="57"/>
      <c r="C1" s="56"/>
      <c r="D1" s="56"/>
      <c r="E1" s="56"/>
      <c r="F1" s="56"/>
      <c r="G1" s="56"/>
    </row>
    <row r="2" spans="1:8" s="55" customFormat="1" ht="15.75">
      <c r="A2" s="43" t="s">
        <v>128</v>
      </c>
      <c r="B2" s="43"/>
    </row>
    <row r="3" spans="1:8">
      <c r="A3" s="32">
        <v>1</v>
      </c>
      <c r="B3" s="32">
        <v>2</v>
      </c>
      <c r="C3" s="32">
        <v>3</v>
      </c>
      <c r="D3" s="32">
        <v>3</v>
      </c>
      <c r="E3" s="32">
        <v>4</v>
      </c>
      <c r="F3" s="35">
        <v>5</v>
      </c>
      <c r="G3" s="32">
        <v>6</v>
      </c>
      <c r="H3" s="32">
        <v>7</v>
      </c>
    </row>
    <row r="4" spans="1:8" ht="32.25">
      <c r="A4" s="83" t="s">
        <v>3</v>
      </c>
      <c r="B4" s="38" t="s">
        <v>4</v>
      </c>
      <c r="C4" s="83" t="s">
        <v>149</v>
      </c>
      <c r="D4" s="71" t="s">
        <v>196</v>
      </c>
      <c r="E4" s="26" t="s">
        <v>179</v>
      </c>
      <c r="F4" s="26" t="s">
        <v>180</v>
      </c>
      <c r="G4" s="26" t="s">
        <v>34</v>
      </c>
      <c r="H4" s="26" t="s">
        <v>9</v>
      </c>
    </row>
    <row r="5" spans="1:8" ht="15.75">
      <c r="A5" s="26"/>
      <c r="B5" s="33" t="s">
        <v>138</v>
      </c>
      <c r="C5" s="31">
        <f>SUM(C7)</f>
        <v>5183450.66</v>
      </c>
      <c r="D5" s="31">
        <f>SUM(C5/7.5345)</f>
        <v>687962.12887384696</v>
      </c>
      <c r="E5" s="24">
        <f t="shared" ref="E5:F7" si="0">SUM(E6)</f>
        <v>1566804.4300000002</v>
      </c>
      <c r="F5" s="24">
        <f t="shared" si="0"/>
        <v>719131.45</v>
      </c>
      <c r="G5" s="13">
        <f t="shared" ref="G5:G7" si="1">SUM(F5/C5)*100</f>
        <v>13.873604615347105</v>
      </c>
      <c r="H5" s="13">
        <f t="shared" ref="H5:H7" si="2">SUM(F5/E5)*100</f>
        <v>45.897971452633676</v>
      </c>
    </row>
    <row r="6" spans="1:8" ht="15.75">
      <c r="A6" s="26"/>
      <c r="B6" s="33"/>
      <c r="C6" s="31">
        <f>SUM(C7)</f>
        <v>5183450.66</v>
      </c>
      <c r="D6" s="31">
        <f t="shared" ref="D6:D32" si="3">SUM(C6/7.5345)</f>
        <v>687962.12887384696</v>
      </c>
      <c r="E6" s="24">
        <f t="shared" si="0"/>
        <v>1566804.4300000002</v>
      </c>
      <c r="F6" s="24">
        <f t="shared" si="0"/>
        <v>719131.45</v>
      </c>
      <c r="G6" s="13">
        <f t="shared" si="1"/>
        <v>13.873604615347105</v>
      </c>
      <c r="H6" s="13">
        <f t="shared" si="2"/>
        <v>45.897971452633676</v>
      </c>
    </row>
    <row r="7" spans="1:8" ht="15.75">
      <c r="A7" s="26"/>
      <c r="B7" s="33" t="s">
        <v>38</v>
      </c>
      <c r="C7" s="23">
        <f>SUM(C8)</f>
        <v>5183450.66</v>
      </c>
      <c r="D7" s="31">
        <f t="shared" si="3"/>
        <v>687962.12887384696</v>
      </c>
      <c r="E7" s="24">
        <f t="shared" si="0"/>
        <v>1566804.4300000002</v>
      </c>
      <c r="F7" s="24">
        <f t="shared" si="0"/>
        <v>719131.45</v>
      </c>
      <c r="G7" s="13">
        <f t="shared" si="1"/>
        <v>13.873604615347105</v>
      </c>
      <c r="H7" s="13">
        <f t="shared" si="2"/>
        <v>45.897971452633676</v>
      </c>
    </row>
    <row r="8" spans="1:8" ht="15.75">
      <c r="A8" s="26"/>
      <c r="B8" s="30" t="s">
        <v>137</v>
      </c>
      <c r="C8" s="23">
        <f>SUM(C9+C32)</f>
        <v>5183450.66</v>
      </c>
      <c r="D8" s="31">
        <f t="shared" si="3"/>
        <v>687962.12887384696</v>
      </c>
      <c r="E8" s="31">
        <f>SUM(E10+E32)</f>
        <v>1566804.4300000002</v>
      </c>
      <c r="F8" s="31">
        <f>SUM(F10+F32)</f>
        <v>719131.45</v>
      </c>
      <c r="G8" s="23">
        <f>SUM(F8/C8)*100</f>
        <v>13.873604615347105</v>
      </c>
      <c r="H8" s="23">
        <f>SUM(F8/E8)*100</f>
        <v>45.897971452633676</v>
      </c>
    </row>
    <row r="9" spans="1:8" ht="15.75">
      <c r="A9" s="26"/>
      <c r="B9" s="30" t="s">
        <v>136</v>
      </c>
      <c r="C9" s="23">
        <f>SUM(C10)</f>
        <v>4807276.8899999997</v>
      </c>
      <c r="D9" s="31">
        <f t="shared" si="3"/>
        <v>638035.28966752929</v>
      </c>
      <c r="E9" s="31">
        <f>SUM(E10)</f>
        <v>1523859.2400000002</v>
      </c>
      <c r="F9" s="31">
        <f>SUM(F10)</f>
        <v>676186.26</v>
      </c>
      <c r="G9" s="23">
        <f>SUM(F9/C9)*100</f>
        <v>14.065889597634557</v>
      </c>
      <c r="H9" s="23">
        <f>SUM(F9/E9)*100</f>
        <v>44.373275578917635</v>
      </c>
    </row>
    <row r="10" spans="1:8" ht="15" customHeight="1">
      <c r="A10" s="27">
        <v>6</v>
      </c>
      <c r="B10" s="27" t="s">
        <v>100</v>
      </c>
      <c r="C10" s="23">
        <f>SUM(C11+C21+C25+C28)</f>
        <v>4807276.8899999997</v>
      </c>
      <c r="D10" s="31">
        <f t="shared" si="3"/>
        <v>638035.28966752929</v>
      </c>
      <c r="E10" s="29">
        <f>SUM(E11+E21+E25+E28)</f>
        <v>1523859.2400000002</v>
      </c>
      <c r="F10" s="23">
        <f>SUM(F11+F21+F25+F28)</f>
        <v>676186.26</v>
      </c>
      <c r="G10" s="23">
        <f>SUM(F10/C10)*100</f>
        <v>14.065889597634557</v>
      </c>
      <c r="H10" s="23">
        <f>SUM(F10/E10)*100</f>
        <v>44.373275578917635</v>
      </c>
    </row>
    <row r="11" spans="1:8" ht="15" customHeight="1">
      <c r="A11" s="27">
        <v>63</v>
      </c>
      <c r="B11" s="27" t="s">
        <v>101</v>
      </c>
      <c r="C11" s="23">
        <f>SUM(C12+C15+C18)</f>
        <v>3966206.8</v>
      </c>
      <c r="D11" s="31">
        <f t="shared" si="3"/>
        <v>526406.10524918698</v>
      </c>
      <c r="E11" s="29">
        <f>SUM(E12+E15+E18)</f>
        <v>1207625.6200000001</v>
      </c>
      <c r="F11" s="23">
        <f>SUM(F12+F15+F18)</f>
        <v>550552.31999999995</v>
      </c>
      <c r="G11" s="23">
        <f t="shared" ref="G11:G32" si="4">SUM(F11/C11)*100</f>
        <v>13.881079524143825</v>
      </c>
      <c r="H11" s="23">
        <f t="shared" ref="H11:H32" si="5">SUM(F11/E11)*100</f>
        <v>45.589652197011183</v>
      </c>
    </row>
    <row r="12" spans="1:8" ht="26.25">
      <c r="A12" s="27">
        <v>636</v>
      </c>
      <c r="B12" s="41" t="s">
        <v>102</v>
      </c>
      <c r="C12" s="23">
        <f>SUM(C13:C14)</f>
        <v>3966206.77</v>
      </c>
      <c r="D12" s="31">
        <f t="shared" si="3"/>
        <v>526406.10126750276</v>
      </c>
      <c r="E12" s="29">
        <f>SUM(E13:E14)</f>
        <v>1149664.6200000001</v>
      </c>
      <c r="F12" s="23">
        <f>SUM(F13:F14)</f>
        <v>550552.31999999995</v>
      </c>
      <c r="G12" s="23">
        <f t="shared" si="4"/>
        <v>13.88107962913895</v>
      </c>
      <c r="H12" s="23">
        <f t="shared" si="5"/>
        <v>47.888080612587686</v>
      </c>
    </row>
    <row r="13" spans="1:8" ht="26.25">
      <c r="A13" s="27">
        <v>6361</v>
      </c>
      <c r="B13" s="41" t="s">
        <v>103</v>
      </c>
      <c r="C13" s="23">
        <v>3966206.77</v>
      </c>
      <c r="D13" s="31">
        <f t="shared" si="3"/>
        <v>526406.10126750276</v>
      </c>
      <c r="E13" s="23">
        <v>1147762.6200000001</v>
      </c>
      <c r="F13" s="23">
        <v>550552.31999999995</v>
      </c>
      <c r="G13" s="23">
        <f t="shared" si="4"/>
        <v>13.88107962913895</v>
      </c>
      <c r="H13" s="23">
        <f t="shared" si="5"/>
        <v>47.967437726801023</v>
      </c>
    </row>
    <row r="14" spans="1:8" ht="26.25">
      <c r="A14" s="27">
        <v>6362</v>
      </c>
      <c r="B14" s="41" t="s">
        <v>104</v>
      </c>
      <c r="C14" s="23">
        <v>0</v>
      </c>
      <c r="D14" s="31">
        <f t="shared" si="3"/>
        <v>0</v>
      </c>
      <c r="E14" s="23">
        <v>1902</v>
      </c>
      <c r="F14" s="23">
        <v>0</v>
      </c>
      <c r="G14" s="23" t="e">
        <f t="shared" si="4"/>
        <v>#DIV/0!</v>
      </c>
      <c r="H14" s="23">
        <f t="shared" si="5"/>
        <v>0</v>
      </c>
    </row>
    <row r="15" spans="1:8" ht="15" customHeight="1">
      <c r="A15" s="27">
        <v>638</v>
      </c>
      <c r="B15" s="27" t="s">
        <v>105</v>
      </c>
      <c r="C15" s="23">
        <f>SUM(C16)</f>
        <v>0.03</v>
      </c>
      <c r="D15" s="31">
        <f t="shared" si="3"/>
        <v>3.9816842524387809E-3</v>
      </c>
      <c r="E15" s="29">
        <f>SUM(E16:E17)</f>
        <v>0</v>
      </c>
      <c r="F15" s="23">
        <f>SUM(F16)</f>
        <v>0</v>
      </c>
      <c r="G15" s="23">
        <f t="shared" si="4"/>
        <v>0</v>
      </c>
      <c r="H15" s="23" t="e">
        <f t="shared" si="5"/>
        <v>#DIV/0!</v>
      </c>
    </row>
    <row r="16" spans="1:8" ht="15" customHeight="1">
      <c r="A16" s="27">
        <v>6381</v>
      </c>
      <c r="B16" s="27" t="s">
        <v>106</v>
      </c>
      <c r="C16" s="23">
        <v>0.03</v>
      </c>
      <c r="D16" s="31">
        <f t="shared" si="3"/>
        <v>3.9816842524387809E-3</v>
      </c>
      <c r="E16" s="23"/>
      <c r="F16" s="23">
        <v>0</v>
      </c>
      <c r="G16" s="23">
        <f t="shared" si="4"/>
        <v>0</v>
      </c>
      <c r="H16" s="23" t="e">
        <f t="shared" si="5"/>
        <v>#DIV/0!</v>
      </c>
    </row>
    <row r="17" spans="1:8" ht="26.25">
      <c r="A17" s="27">
        <v>6382</v>
      </c>
      <c r="B17" s="41" t="s">
        <v>130</v>
      </c>
      <c r="C17" s="31">
        <v>0</v>
      </c>
      <c r="D17" s="31">
        <f t="shared" si="3"/>
        <v>0</v>
      </c>
      <c r="E17" s="23">
        <v>0</v>
      </c>
      <c r="F17" s="23">
        <v>0</v>
      </c>
      <c r="G17" s="23"/>
      <c r="H17" s="23"/>
    </row>
    <row r="18" spans="1:8" ht="15" customHeight="1">
      <c r="A18" s="27">
        <v>639</v>
      </c>
      <c r="B18" s="27" t="s">
        <v>107</v>
      </c>
      <c r="C18" s="23">
        <f>SUM(C19:C20)</f>
        <v>0</v>
      </c>
      <c r="D18" s="31">
        <f t="shared" si="3"/>
        <v>0</v>
      </c>
      <c r="E18" s="29">
        <f>SUM(E19+E20)</f>
        <v>57961</v>
      </c>
      <c r="F18" s="23">
        <f>SUM(F20)</f>
        <v>0</v>
      </c>
      <c r="G18" s="23" t="e">
        <f t="shared" si="4"/>
        <v>#DIV/0!</v>
      </c>
      <c r="H18" s="23">
        <f t="shared" si="5"/>
        <v>0</v>
      </c>
    </row>
    <row r="19" spans="1:8" ht="24.95" customHeight="1">
      <c r="A19" s="27">
        <v>6391</v>
      </c>
      <c r="B19" s="41" t="s">
        <v>155</v>
      </c>
      <c r="C19" s="23">
        <v>0</v>
      </c>
      <c r="D19" s="31">
        <f t="shared" si="3"/>
        <v>0</v>
      </c>
      <c r="E19" s="63">
        <v>4798</v>
      </c>
      <c r="F19" s="23">
        <v>0</v>
      </c>
      <c r="G19" s="23"/>
      <c r="H19" s="23"/>
    </row>
    <row r="20" spans="1:8" ht="26.25">
      <c r="A20" s="41">
        <v>6393</v>
      </c>
      <c r="B20" s="41" t="s">
        <v>108</v>
      </c>
      <c r="C20" s="23">
        <v>0</v>
      </c>
      <c r="D20" s="31">
        <f t="shared" si="3"/>
        <v>0</v>
      </c>
      <c r="E20" s="23">
        <v>53163</v>
      </c>
      <c r="F20" s="23">
        <v>0</v>
      </c>
      <c r="G20" s="23" t="e">
        <f t="shared" si="4"/>
        <v>#DIV/0!</v>
      </c>
      <c r="H20" s="23">
        <f t="shared" si="5"/>
        <v>0</v>
      </c>
    </row>
    <row r="21" spans="1:8" s="1" customFormat="1" ht="26.25">
      <c r="A21" s="41">
        <v>65</v>
      </c>
      <c r="B21" s="41" t="s">
        <v>109</v>
      </c>
      <c r="C21" s="69">
        <f>SUM(C22)</f>
        <v>150</v>
      </c>
      <c r="D21" s="31">
        <f t="shared" si="3"/>
        <v>19.908421262193908</v>
      </c>
      <c r="E21" s="80">
        <f>SUM(E22)</f>
        <v>5973.03</v>
      </c>
      <c r="F21" s="31">
        <f>SUM(F22)</f>
        <v>19.91</v>
      </c>
      <c r="G21" s="23">
        <f t="shared" si="4"/>
        <v>13.273333333333333</v>
      </c>
      <c r="H21" s="23">
        <f t="shared" si="5"/>
        <v>0.33333165914117291</v>
      </c>
    </row>
    <row r="22" spans="1:8">
      <c r="A22" s="27">
        <v>652</v>
      </c>
      <c r="B22" s="41" t="s">
        <v>110</v>
      </c>
      <c r="C22" s="63">
        <f t="shared" ref="C22" si="6">SUM(C23)</f>
        <v>150</v>
      </c>
      <c r="D22" s="31">
        <f t="shared" si="3"/>
        <v>19.908421262193908</v>
      </c>
      <c r="E22" s="29">
        <f>SUM(E23:E24)</f>
        <v>5973.03</v>
      </c>
      <c r="F22" s="23">
        <f>SUM(F23:F24)</f>
        <v>19.91</v>
      </c>
      <c r="G22" s="23">
        <f t="shared" si="4"/>
        <v>13.273333333333333</v>
      </c>
      <c r="H22" s="23">
        <f t="shared" si="5"/>
        <v>0.33333165914117291</v>
      </c>
    </row>
    <row r="23" spans="1:8" ht="15" customHeight="1">
      <c r="A23" s="27">
        <v>6526</v>
      </c>
      <c r="B23" s="27" t="s">
        <v>111</v>
      </c>
      <c r="C23" s="63">
        <v>150</v>
      </c>
      <c r="D23" s="31">
        <f t="shared" si="3"/>
        <v>19.908421262193908</v>
      </c>
      <c r="E23" s="23">
        <v>5973.03</v>
      </c>
      <c r="F23" s="23">
        <v>19.91</v>
      </c>
      <c r="G23" s="23">
        <f t="shared" si="4"/>
        <v>13.273333333333333</v>
      </c>
      <c r="H23" s="23">
        <f t="shared" si="5"/>
        <v>0.33333165914117291</v>
      </c>
    </row>
    <row r="24" spans="1:8" ht="26.25">
      <c r="A24" s="27">
        <v>6528</v>
      </c>
      <c r="B24" s="41" t="s">
        <v>112</v>
      </c>
      <c r="C24" s="63">
        <v>0</v>
      </c>
      <c r="D24" s="31">
        <f t="shared" si="3"/>
        <v>0</v>
      </c>
      <c r="E24" s="23">
        <v>0</v>
      </c>
      <c r="F24" s="23">
        <v>0</v>
      </c>
      <c r="G24" s="23" t="e">
        <f t="shared" si="4"/>
        <v>#DIV/0!</v>
      </c>
      <c r="H24" s="23" t="e">
        <f t="shared" si="5"/>
        <v>#DIV/0!</v>
      </c>
    </row>
    <row r="25" spans="1:8" ht="26.25">
      <c r="A25" s="27">
        <v>66</v>
      </c>
      <c r="B25" s="41" t="s">
        <v>113</v>
      </c>
      <c r="C25" s="63">
        <f t="shared" ref="C25:C26" si="7">SUM(C26)</f>
        <v>51480</v>
      </c>
      <c r="D25" s="31">
        <f t="shared" si="3"/>
        <v>6832.570177184949</v>
      </c>
      <c r="E25" s="29">
        <f t="shared" ref="E25:E26" si="8">SUM(E26)</f>
        <v>10753.59</v>
      </c>
      <c r="F25" s="23">
        <f t="shared" ref="F25:F26" si="9">SUM(F26)</f>
        <v>4022.12</v>
      </c>
      <c r="G25" s="23">
        <f t="shared" si="4"/>
        <v>7.8129759129759124</v>
      </c>
      <c r="H25" s="23">
        <f t="shared" si="5"/>
        <v>37.402579045695433</v>
      </c>
    </row>
    <row r="26" spans="1:8">
      <c r="A26" s="27">
        <v>661</v>
      </c>
      <c r="B26" s="41" t="s">
        <v>114</v>
      </c>
      <c r="C26" s="63">
        <f t="shared" si="7"/>
        <v>51480</v>
      </c>
      <c r="D26" s="31">
        <f t="shared" si="3"/>
        <v>6832.570177184949</v>
      </c>
      <c r="E26" s="29">
        <f t="shared" si="8"/>
        <v>10753.59</v>
      </c>
      <c r="F26" s="23">
        <f t="shared" si="9"/>
        <v>4022.12</v>
      </c>
      <c r="G26" s="23">
        <f t="shared" si="4"/>
        <v>7.8129759129759124</v>
      </c>
      <c r="H26" s="23">
        <f t="shared" si="5"/>
        <v>37.402579045695433</v>
      </c>
    </row>
    <row r="27" spans="1:8" ht="15" customHeight="1">
      <c r="A27" s="27">
        <v>6615</v>
      </c>
      <c r="B27" s="27" t="s">
        <v>115</v>
      </c>
      <c r="C27" s="63">
        <v>51480</v>
      </c>
      <c r="D27" s="31">
        <f t="shared" si="3"/>
        <v>6832.570177184949</v>
      </c>
      <c r="E27" s="23">
        <v>10753.59</v>
      </c>
      <c r="F27" s="23">
        <v>4022.12</v>
      </c>
      <c r="G27" s="23">
        <f t="shared" si="4"/>
        <v>7.8129759129759124</v>
      </c>
      <c r="H27" s="23">
        <f t="shared" si="5"/>
        <v>37.402579045695433</v>
      </c>
    </row>
    <row r="28" spans="1:8" ht="26.25">
      <c r="A28" s="27">
        <v>67</v>
      </c>
      <c r="B28" s="41" t="s">
        <v>116</v>
      </c>
      <c r="C28" s="63">
        <f>SUM(C29)</f>
        <v>789440.09</v>
      </c>
      <c r="D28" s="31">
        <f t="shared" si="3"/>
        <v>104776.70581989514</v>
      </c>
      <c r="E28" s="29">
        <f t="shared" ref="E28" si="10">SUM(E29)</f>
        <v>299507</v>
      </c>
      <c r="F28" s="23">
        <f t="shared" ref="F28" si="11">SUM(F29)</f>
        <v>121591.91</v>
      </c>
      <c r="G28" s="23">
        <f t="shared" si="4"/>
        <v>15.402297342158036</v>
      </c>
      <c r="H28" s="23">
        <f t="shared" si="5"/>
        <v>40.597351647874675</v>
      </c>
    </row>
    <row r="29" spans="1:8" ht="26.25">
      <c r="A29" s="27">
        <v>671</v>
      </c>
      <c r="B29" s="41" t="s">
        <v>117</v>
      </c>
      <c r="C29" s="23">
        <f t="shared" ref="C29" si="12">SUM(C30)</f>
        <v>789440.09</v>
      </c>
      <c r="D29" s="31">
        <f t="shared" si="3"/>
        <v>104776.70581989514</v>
      </c>
      <c r="E29" s="29">
        <f>SUM(E30+E31)</f>
        <v>299507</v>
      </c>
      <c r="F29" s="23">
        <f>SUM(F30:F31)</f>
        <v>121591.91</v>
      </c>
      <c r="G29" s="23">
        <f t="shared" si="4"/>
        <v>15.402297342158036</v>
      </c>
      <c r="H29" s="23">
        <f t="shared" si="5"/>
        <v>40.597351647874675</v>
      </c>
    </row>
    <row r="30" spans="1:8" ht="15" customHeight="1">
      <c r="A30" s="27">
        <v>6711</v>
      </c>
      <c r="B30" s="27" t="s">
        <v>118</v>
      </c>
      <c r="C30" s="23">
        <v>789440.09</v>
      </c>
      <c r="D30" s="31">
        <f t="shared" si="3"/>
        <v>104776.70581989514</v>
      </c>
      <c r="E30" s="23">
        <v>299507</v>
      </c>
      <c r="F30" s="23">
        <v>121591.91</v>
      </c>
      <c r="G30" s="23">
        <f t="shared" si="4"/>
        <v>15.402297342158036</v>
      </c>
      <c r="H30" s="23">
        <f t="shared" si="5"/>
        <v>40.597351647874675</v>
      </c>
    </row>
    <row r="31" spans="1:8" ht="24.95" customHeight="1">
      <c r="A31" s="27">
        <v>6712</v>
      </c>
      <c r="B31" s="41" t="s">
        <v>154</v>
      </c>
      <c r="C31" s="23">
        <v>0</v>
      </c>
      <c r="D31" s="31">
        <f t="shared" si="3"/>
        <v>0</v>
      </c>
      <c r="E31" s="23"/>
      <c r="F31" s="23">
        <v>0</v>
      </c>
      <c r="G31" s="23" t="e">
        <f t="shared" ref="G31" si="13">SUM(F31/C31)*100</f>
        <v>#DIV/0!</v>
      </c>
      <c r="H31" s="23" t="e">
        <f t="shared" ref="H31" si="14">SUM(F31/E31)*100</f>
        <v>#DIV/0!</v>
      </c>
    </row>
    <row r="32" spans="1:8">
      <c r="A32" s="41">
        <v>92</v>
      </c>
      <c r="B32" s="42" t="s">
        <v>134</v>
      </c>
      <c r="C32" s="31">
        <v>376173.77</v>
      </c>
      <c r="D32" s="31">
        <f t="shared" si="3"/>
        <v>49926.839206317607</v>
      </c>
      <c r="E32" s="31">
        <v>42945.19</v>
      </c>
      <c r="F32" s="23">
        <v>42945.19</v>
      </c>
      <c r="G32" s="23">
        <f t="shared" si="4"/>
        <v>11.416316985631401</v>
      </c>
      <c r="H32" s="23">
        <f t="shared" si="5"/>
        <v>100</v>
      </c>
    </row>
  </sheetData>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1"/>
  <sheetViews>
    <sheetView workbookViewId="0">
      <selection activeCell="C3" sqref="C3:F3"/>
    </sheetView>
  </sheetViews>
  <sheetFormatPr defaultRowHeight="15"/>
  <cols>
    <col min="2" max="2" width="36.5703125" customWidth="1"/>
    <col min="3" max="4" width="12.42578125" customWidth="1"/>
    <col min="5" max="5" width="12.7109375" customWidth="1"/>
    <col min="6" max="6" width="13" customWidth="1"/>
  </cols>
  <sheetData>
    <row r="1" spans="1:8" ht="15.75" customHeight="1">
      <c r="A1" s="74" t="s">
        <v>207</v>
      </c>
      <c r="B1" s="74"/>
      <c r="C1" s="75"/>
      <c r="D1" s="75"/>
      <c r="E1" s="75"/>
      <c r="F1" s="75"/>
      <c r="G1" s="75"/>
      <c r="H1" s="75"/>
    </row>
    <row r="2" spans="1:8" s="55" customFormat="1" ht="15.75" customHeight="1">
      <c r="A2" s="43" t="s">
        <v>128</v>
      </c>
      <c r="B2" s="43"/>
      <c r="F2" s="62"/>
    </row>
    <row r="3" spans="1:8">
      <c r="A3" s="35">
        <v>1</v>
      </c>
      <c r="B3" s="32">
        <v>2</v>
      </c>
      <c r="C3" s="35">
        <v>3</v>
      </c>
      <c r="D3" s="35">
        <v>3</v>
      </c>
      <c r="E3" s="35">
        <v>4</v>
      </c>
      <c r="F3" s="35">
        <v>5</v>
      </c>
      <c r="G3" s="32">
        <v>6</v>
      </c>
      <c r="H3" s="32">
        <v>7</v>
      </c>
    </row>
    <row r="4" spans="1:8" ht="56.25">
      <c r="A4" s="26" t="s">
        <v>3</v>
      </c>
      <c r="B4" s="38" t="s">
        <v>4</v>
      </c>
      <c r="C4" s="70" t="s">
        <v>149</v>
      </c>
      <c r="D4" s="70" t="s">
        <v>196</v>
      </c>
      <c r="E4" s="70" t="s">
        <v>179</v>
      </c>
      <c r="F4" s="70" t="s">
        <v>180</v>
      </c>
      <c r="G4" s="25" t="s">
        <v>34</v>
      </c>
      <c r="H4" s="25" t="s">
        <v>9</v>
      </c>
    </row>
    <row r="5" spans="1:8" ht="15.75">
      <c r="A5" s="26"/>
      <c r="B5" s="39" t="s">
        <v>119</v>
      </c>
      <c r="C5" s="40">
        <f>SUM(C6+C61)</f>
        <v>4878009.2699999996</v>
      </c>
      <c r="D5" s="24">
        <f>SUM(C5/7.5345)</f>
        <v>647423.08978697984</v>
      </c>
      <c r="E5" s="24">
        <f>SUM(E6+E61)</f>
        <v>1564457</v>
      </c>
      <c r="F5" s="67">
        <f>SUM(F6+F61)</f>
        <v>693286.47</v>
      </c>
      <c r="G5" s="23">
        <f t="shared" ref="G5:G12" si="0">SUM(F5/C5)*100</f>
        <v>14.212487751176415</v>
      </c>
      <c r="H5" s="23">
        <f t="shared" ref="H5:H12" si="1">SUM(F5/E5)*100</f>
        <v>44.314830640918863</v>
      </c>
    </row>
    <row r="6" spans="1:8" ht="15" customHeight="1">
      <c r="A6" s="27">
        <v>3</v>
      </c>
      <c r="B6" s="27" t="s">
        <v>5</v>
      </c>
      <c r="C6" s="23">
        <f>SUM(C7+C18+C48+C52+C55)</f>
        <v>4822290.8499999996</v>
      </c>
      <c r="D6" s="24">
        <f t="shared" ref="D6:D69" si="2">SUM(C6/7.5345)</f>
        <v>640027.98460415413</v>
      </c>
      <c r="E6" s="29">
        <f>SUM(E7+E18+E48+E52+E55+E58)</f>
        <v>1437557</v>
      </c>
      <c r="F6" s="63">
        <f>SUM(F7+F18+F48+F52+F55+F58)</f>
        <v>689015.99</v>
      </c>
      <c r="G6" s="23">
        <f t="shared" si="0"/>
        <v>14.288146680327257</v>
      </c>
      <c r="H6" s="23">
        <f t="shared" si="1"/>
        <v>47.929646615751579</v>
      </c>
    </row>
    <row r="7" spans="1:8" ht="15" customHeight="1">
      <c r="A7" s="27">
        <v>31</v>
      </c>
      <c r="B7" s="27" t="s">
        <v>66</v>
      </c>
      <c r="C7" s="23">
        <f>SUM(C8+C12+C14)</f>
        <v>3919355.8800000004</v>
      </c>
      <c r="D7" s="24">
        <f t="shared" si="2"/>
        <v>520187.91956997814</v>
      </c>
      <c r="E7" s="29">
        <f>SUM(E8+E12+E14)</f>
        <v>1109025</v>
      </c>
      <c r="F7" s="63">
        <f>SUM(F8+F12+F14)</f>
        <v>539059.36</v>
      </c>
      <c r="G7" s="23">
        <f t="shared" si="0"/>
        <v>13.753774255375859</v>
      </c>
      <c r="H7" s="23">
        <f t="shared" si="1"/>
        <v>48.606601293929351</v>
      </c>
    </row>
    <row r="8" spans="1:8" ht="15" customHeight="1">
      <c r="A8" s="27">
        <v>311</v>
      </c>
      <c r="B8" s="27" t="s">
        <v>120</v>
      </c>
      <c r="C8" s="13">
        <f>SUM(C9:C11)</f>
        <v>2879029.8600000003</v>
      </c>
      <c r="D8" s="24">
        <f t="shared" si="2"/>
        <v>382112.92852876772</v>
      </c>
      <c r="E8" s="29">
        <f>SUM(E9:E11)</f>
        <v>751074</v>
      </c>
      <c r="F8" s="68">
        <f>SUM(F9:F11)</f>
        <v>373897.31</v>
      </c>
      <c r="G8" s="23">
        <f t="shared" si="0"/>
        <v>12.986920184287353</v>
      </c>
      <c r="H8" s="23">
        <f t="shared" si="1"/>
        <v>49.781687290466721</v>
      </c>
    </row>
    <row r="9" spans="1:8" ht="15" customHeight="1">
      <c r="A9" s="27">
        <v>3111</v>
      </c>
      <c r="B9" s="27" t="s">
        <v>68</v>
      </c>
      <c r="C9" s="23">
        <v>2597270.37</v>
      </c>
      <c r="D9" s="24">
        <f t="shared" si="2"/>
        <v>344717.01771849493</v>
      </c>
      <c r="E9" s="23">
        <v>673795</v>
      </c>
      <c r="F9" s="63">
        <v>337657.38</v>
      </c>
      <c r="G9" s="23">
        <f t="shared" si="0"/>
        <v>13.000470952125017</v>
      </c>
      <c r="H9" s="23">
        <f t="shared" si="1"/>
        <v>50.112776141111169</v>
      </c>
    </row>
    <row r="10" spans="1:8" ht="15" customHeight="1">
      <c r="A10" s="27">
        <v>3113</v>
      </c>
      <c r="B10" s="27" t="s">
        <v>92</v>
      </c>
      <c r="C10" s="23">
        <v>86084.72</v>
      </c>
      <c r="D10" s="24">
        <f t="shared" si="2"/>
        <v>11425.405799986727</v>
      </c>
      <c r="E10" s="23">
        <v>19966</v>
      </c>
      <c r="F10" s="63">
        <v>9773.82</v>
      </c>
      <c r="G10" s="23">
        <f t="shared" si="0"/>
        <v>11.35372224013739</v>
      </c>
      <c r="H10" s="23">
        <f t="shared" si="1"/>
        <v>48.952318942201742</v>
      </c>
    </row>
    <row r="11" spans="1:8" ht="15" customHeight="1">
      <c r="A11" s="27">
        <v>3114</v>
      </c>
      <c r="B11" s="27" t="s">
        <v>90</v>
      </c>
      <c r="C11" s="23">
        <v>195674.77</v>
      </c>
      <c r="D11" s="24">
        <f t="shared" si="2"/>
        <v>25970.505010286015</v>
      </c>
      <c r="E11" s="23">
        <v>57313</v>
      </c>
      <c r="F11" s="63">
        <v>26466.11</v>
      </c>
      <c r="G11" s="23">
        <f t="shared" si="0"/>
        <v>13.525560806842908</v>
      </c>
      <c r="H11" s="23">
        <f t="shared" si="1"/>
        <v>46.178196918674644</v>
      </c>
    </row>
    <row r="12" spans="1:8" ht="15" customHeight="1">
      <c r="A12" s="27">
        <v>312</v>
      </c>
      <c r="B12" s="27" t="s">
        <v>89</v>
      </c>
      <c r="C12" s="13">
        <f>SUM(C13)</f>
        <v>112498.89</v>
      </c>
      <c r="D12" s="24">
        <f t="shared" si="2"/>
        <v>14931.168624328089</v>
      </c>
      <c r="E12" s="29">
        <f>SUM(E13)</f>
        <v>28516</v>
      </c>
      <c r="F12" s="68">
        <f>SUM(F13)</f>
        <v>18809.52</v>
      </c>
      <c r="G12" s="23">
        <f t="shared" si="0"/>
        <v>16.719738301417909</v>
      </c>
      <c r="H12" s="23">
        <f t="shared" si="1"/>
        <v>65.961284892691822</v>
      </c>
    </row>
    <row r="13" spans="1:8" ht="15" customHeight="1">
      <c r="A13" s="27">
        <v>3121</v>
      </c>
      <c r="B13" s="27" t="s">
        <v>89</v>
      </c>
      <c r="C13" s="23">
        <v>112498.89</v>
      </c>
      <c r="D13" s="24">
        <f t="shared" si="2"/>
        <v>14931.168624328089</v>
      </c>
      <c r="E13" s="23">
        <v>28516</v>
      </c>
      <c r="F13" s="63">
        <v>18809.52</v>
      </c>
      <c r="G13" s="23">
        <f t="shared" ref="G13:G17" si="3">SUM(F13/C13)*100</f>
        <v>16.719738301417909</v>
      </c>
      <c r="H13" s="23">
        <f t="shared" ref="H13:H76" si="4">SUM(F13/E13)*100</f>
        <v>65.961284892691822</v>
      </c>
    </row>
    <row r="14" spans="1:8" ht="15" customHeight="1">
      <c r="A14" s="27">
        <v>313</v>
      </c>
      <c r="B14" s="27" t="s">
        <v>69</v>
      </c>
      <c r="C14" s="13">
        <f>SUM(C15:C17)</f>
        <v>927827.13</v>
      </c>
      <c r="D14" s="24">
        <f t="shared" si="2"/>
        <v>123143.82241688234</v>
      </c>
      <c r="E14" s="29">
        <f>SUM(E15:E17)</f>
        <v>329435</v>
      </c>
      <c r="F14" s="68">
        <f>SUM(F15:F17)</f>
        <v>146352.53</v>
      </c>
      <c r="G14" s="23">
        <f t="shared" si="3"/>
        <v>15.773685126021267</v>
      </c>
      <c r="H14" s="23">
        <f t="shared" si="4"/>
        <v>44.425313035955497</v>
      </c>
    </row>
    <row r="15" spans="1:8" ht="15" customHeight="1">
      <c r="A15" s="27">
        <v>3131</v>
      </c>
      <c r="B15" s="27" t="s">
        <v>99</v>
      </c>
      <c r="C15" s="23">
        <v>390967.52</v>
      </c>
      <c r="D15" s="24">
        <f t="shared" si="2"/>
        <v>51890.307253301478</v>
      </c>
      <c r="E15" s="23">
        <v>183299</v>
      </c>
      <c r="F15" s="63">
        <v>72812.97</v>
      </c>
      <c r="G15" s="23">
        <f t="shared" si="3"/>
        <v>18.623790027365956</v>
      </c>
      <c r="H15" s="23">
        <f t="shared" si="4"/>
        <v>39.723604602316435</v>
      </c>
    </row>
    <row r="16" spans="1:8" ht="15" customHeight="1">
      <c r="A16" s="27">
        <v>3132</v>
      </c>
      <c r="B16" s="27" t="s">
        <v>125</v>
      </c>
      <c r="C16" s="23">
        <v>535464.23</v>
      </c>
      <c r="D16" s="24">
        <f t="shared" si="2"/>
        <v>71068.316411175256</v>
      </c>
      <c r="E16" s="23">
        <v>145941</v>
      </c>
      <c r="F16" s="63">
        <v>73439.289999999994</v>
      </c>
      <c r="G16" s="23">
        <f t="shared" si="3"/>
        <v>13.715069258687922</v>
      </c>
      <c r="H16" s="23">
        <f t="shared" si="4"/>
        <v>50.321218848712832</v>
      </c>
    </row>
    <row r="17" spans="1:8" ht="24.95" customHeight="1">
      <c r="A17" s="27">
        <v>3133</v>
      </c>
      <c r="B17" s="41" t="s">
        <v>152</v>
      </c>
      <c r="C17" s="23">
        <v>1395.38</v>
      </c>
      <c r="D17" s="24">
        <f t="shared" si="2"/>
        <v>185.19875240560091</v>
      </c>
      <c r="E17" s="23">
        <v>195</v>
      </c>
      <c r="F17" s="63">
        <v>100.27</v>
      </c>
      <c r="G17" s="23">
        <f t="shared" si="3"/>
        <v>7.1858561825452556</v>
      </c>
      <c r="H17" s="23">
        <f t="shared" si="4"/>
        <v>51.420512820512819</v>
      </c>
    </row>
    <row r="18" spans="1:8" ht="15" customHeight="1">
      <c r="A18" s="27">
        <v>32</v>
      </c>
      <c r="B18" s="27" t="s">
        <v>6</v>
      </c>
      <c r="C18" s="23">
        <f>SUM(C19+C24+C30+C39+C41)</f>
        <v>840659.37999999989</v>
      </c>
      <c r="D18" s="24">
        <f t="shared" si="2"/>
        <v>111574.6738336983</v>
      </c>
      <c r="E18" s="29">
        <f>SUM(E19+E24+E30+E39+E41)</f>
        <v>312616</v>
      </c>
      <c r="F18" s="63">
        <f>SUM(F19+F24+F30+F39+F41)</f>
        <v>132112.64000000001</v>
      </c>
      <c r="G18" s="23">
        <f t="shared" ref="G18:G76" si="5">SUM(F18/C18)*100</f>
        <v>15.715359055411959</v>
      </c>
      <c r="H18" s="23">
        <f t="shared" si="4"/>
        <v>42.260357755201269</v>
      </c>
    </row>
    <row r="19" spans="1:8" ht="15" customHeight="1">
      <c r="A19" s="27">
        <v>321</v>
      </c>
      <c r="B19" s="27" t="s">
        <v>7</v>
      </c>
      <c r="C19" s="23">
        <f>SUM(C20:C23)</f>
        <v>205665.83000000002</v>
      </c>
      <c r="D19" s="24">
        <f t="shared" si="2"/>
        <v>27296.546552525051</v>
      </c>
      <c r="E19" s="29">
        <f>SUM(E20:E23)</f>
        <v>70156</v>
      </c>
      <c r="F19" s="63">
        <f>SUM(F20:F23)</f>
        <v>36013.71</v>
      </c>
      <c r="G19" s="23">
        <f t="shared" si="5"/>
        <v>17.51078922541484</v>
      </c>
      <c r="H19" s="23">
        <f t="shared" si="4"/>
        <v>51.333756200467526</v>
      </c>
    </row>
    <row r="20" spans="1:8" ht="15" customHeight="1">
      <c r="A20" s="27">
        <v>3211</v>
      </c>
      <c r="B20" s="27" t="s">
        <v>8</v>
      </c>
      <c r="C20" s="23">
        <v>23340.76</v>
      </c>
      <c r="D20" s="24">
        <f t="shared" si="2"/>
        <v>3097.8512177317666</v>
      </c>
      <c r="E20" s="23">
        <v>11859</v>
      </c>
      <c r="F20" s="63">
        <v>5646.01</v>
      </c>
      <c r="G20" s="23">
        <f t="shared" si="5"/>
        <v>24.189486546282129</v>
      </c>
      <c r="H20" s="23">
        <f t="shared" si="4"/>
        <v>47.609494898389407</v>
      </c>
    </row>
    <row r="21" spans="1:8" ht="30" customHeight="1">
      <c r="A21" s="27">
        <v>3212</v>
      </c>
      <c r="B21" s="41" t="s">
        <v>10</v>
      </c>
      <c r="C21" s="23">
        <v>179655.07</v>
      </c>
      <c r="D21" s="24">
        <f t="shared" si="2"/>
        <v>23844.325436326231</v>
      </c>
      <c r="E21" s="23">
        <v>56154</v>
      </c>
      <c r="F21" s="63">
        <v>29319.35</v>
      </c>
      <c r="G21" s="23">
        <f t="shared" si="5"/>
        <v>16.31980104986739</v>
      </c>
      <c r="H21" s="23">
        <f t="shared" si="4"/>
        <v>52.212398048224514</v>
      </c>
    </row>
    <row r="22" spans="1:8" ht="15" customHeight="1">
      <c r="A22" s="27">
        <v>3213</v>
      </c>
      <c r="B22" s="27" t="s">
        <v>11</v>
      </c>
      <c r="C22" s="23">
        <v>1380</v>
      </c>
      <c r="D22" s="24">
        <f t="shared" si="2"/>
        <v>183.15747561218393</v>
      </c>
      <c r="E22" s="23">
        <v>1775</v>
      </c>
      <c r="F22" s="63">
        <v>757.71</v>
      </c>
      <c r="G22" s="23">
        <f t="shared" si="5"/>
        <v>54.90652173913044</v>
      </c>
      <c r="H22" s="23">
        <f t="shared" si="4"/>
        <v>42.687887323943663</v>
      </c>
    </row>
    <row r="23" spans="1:8" ht="15" customHeight="1">
      <c r="A23" s="27">
        <v>3214</v>
      </c>
      <c r="B23" s="27" t="s">
        <v>30</v>
      </c>
      <c r="C23" s="23">
        <v>1290</v>
      </c>
      <c r="D23" s="24">
        <f t="shared" si="2"/>
        <v>171.21242285486761</v>
      </c>
      <c r="E23" s="23">
        <v>368</v>
      </c>
      <c r="F23" s="63">
        <v>290.64</v>
      </c>
      <c r="G23" s="23">
        <f t="shared" si="5"/>
        <v>22.530232558139534</v>
      </c>
      <c r="H23" s="23">
        <f t="shared" si="4"/>
        <v>78.978260869565204</v>
      </c>
    </row>
    <row r="24" spans="1:8" ht="15" customHeight="1">
      <c r="A24" s="27">
        <v>322</v>
      </c>
      <c r="B24" s="27" t="s">
        <v>12</v>
      </c>
      <c r="C24" s="23">
        <f>SUM(C25:C29)</f>
        <v>417564.17</v>
      </c>
      <c r="D24" s="24">
        <f t="shared" si="2"/>
        <v>55420.289335722337</v>
      </c>
      <c r="E24" s="29">
        <f>SUM(E25:E29)</f>
        <v>183678</v>
      </c>
      <c r="F24" s="63">
        <f>SUM(F25:F29)</f>
        <v>75680.659999999989</v>
      </c>
      <c r="G24" s="23">
        <f t="shared" si="5"/>
        <v>18.124318473014579</v>
      </c>
      <c r="H24" s="23">
        <f t="shared" si="4"/>
        <v>41.202898550724633</v>
      </c>
    </row>
    <row r="25" spans="1:8" ht="15" customHeight="1">
      <c r="A25" s="27">
        <v>3221</v>
      </c>
      <c r="B25" s="41" t="s">
        <v>13</v>
      </c>
      <c r="C25" s="23">
        <v>46118.39</v>
      </c>
      <c r="D25" s="24">
        <f t="shared" si="2"/>
        <v>6120.9622403610056</v>
      </c>
      <c r="E25" s="23">
        <v>35990</v>
      </c>
      <c r="F25" s="63">
        <v>8851.27</v>
      </c>
      <c r="G25" s="23">
        <f t="shared" si="5"/>
        <v>19.192495661708918</v>
      </c>
      <c r="H25" s="23">
        <f t="shared" si="4"/>
        <v>24.593692692414564</v>
      </c>
    </row>
    <row r="26" spans="1:8" ht="15" customHeight="1">
      <c r="A26" s="27">
        <v>3223</v>
      </c>
      <c r="B26" s="27" t="s">
        <v>14</v>
      </c>
      <c r="C26" s="23">
        <v>361361.2</v>
      </c>
      <c r="D26" s="24">
        <f t="shared" si="2"/>
        <v>47960.873316079364</v>
      </c>
      <c r="E26" s="23">
        <v>139992</v>
      </c>
      <c r="F26" s="63">
        <v>62675.87</v>
      </c>
      <c r="G26" s="23">
        <f t="shared" si="5"/>
        <v>17.344382850178715</v>
      </c>
      <c r="H26" s="23">
        <f t="shared" si="4"/>
        <v>44.771036916395225</v>
      </c>
    </row>
    <row r="27" spans="1:8" ht="24.95" customHeight="1">
      <c r="A27" s="27">
        <v>3224</v>
      </c>
      <c r="B27" s="41" t="s">
        <v>15</v>
      </c>
      <c r="C27" s="23">
        <v>6445.05</v>
      </c>
      <c r="D27" s="24">
        <f t="shared" si="2"/>
        <v>855.40513637268566</v>
      </c>
      <c r="E27" s="23">
        <v>4028</v>
      </c>
      <c r="F27" s="63">
        <v>2179.9</v>
      </c>
      <c r="G27" s="23">
        <f t="shared" si="5"/>
        <v>33.822856300571758</v>
      </c>
      <c r="H27" s="23">
        <f t="shared" si="4"/>
        <v>54.118669314796428</v>
      </c>
    </row>
    <row r="28" spans="1:8" ht="15" customHeight="1">
      <c r="A28" s="27">
        <v>3225</v>
      </c>
      <c r="B28" s="27" t="s">
        <v>31</v>
      </c>
      <c r="C28" s="23">
        <v>2535.35</v>
      </c>
      <c r="D28" s="24">
        <f t="shared" si="2"/>
        <v>336.49877231402212</v>
      </c>
      <c r="E28" s="23">
        <v>2704</v>
      </c>
      <c r="F28" s="63">
        <v>1973.62</v>
      </c>
      <c r="G28" s="23">
        <f t="shared" si="5"/>
        <v>77.844084643145919</v>
      </c>
      <c r="H28" s="23">
        <f t="shared" si="4"/>
        <v>72.988905325443781</v>
      </c>
    </row>
    <row r="29" spans="1:8" ht="15" customHeight="1">
      <c r="A29" s="27">
        <v>3227</v>
      </c>
      <c r="B29" s="27" t="s">
        <v>32</v>
      </c>
      <c r="C29" s="23">
        <v>1104.18</v>
      </c>
      <c r="D29" s="24">
        <f t="shared" si="2"/>
        <v>146.54987059526181</v>
      </c>
      <c r="E29" s="23">
        <v>964</v>
      </c>
      <c r="F29" s="63">
        <v>0</v>
      </c>
      <c r="G29" s="23">
        <f t="shared" si="5"/>
        <v>0</v>
      </c>
      <c r="H29" s="23">
        <f t="shared" si="4"/>
        <v>0</v>
      </c>
    </row>
    <row r="30" spans="1:8" ht="15" customHeight="1">
      <c r="A30" s="27">
        <v>323</v>
      </c>
      <c r="B30" s="27" t="s">
        <v>16</v>
      </c>
      <c r="C30" s="23">
        <f>SUM(C31:C38)</f>
        <v>150886.59</v>
      </c>
      <c r="D30" s="24">
        <f t="shared" si="2"/>
        <v>20026.091976906231</v>
      </c>
      <c r="E30" s="29">
        <f>SUM(E31:E38)</f>
        <v>42353</v>
      </c>
      <c r="F30" s="63">
        <f>SUM(F31:F38)</f>
        <v>15076.57</v>
      </c>
      <c r="G30" s="23">
        <f t="shared" si="5"/>
        <v>9.9919880222622837</v>
      </c>
      <c r="H30" s="23">
        <f t="shared" si="4"/>
        <v>35.597407503600685</v>
      </c>
    </row>
    <row r="31" spans="1:8" ht="15" customHeight="1">
      <c r="A31" s="27">
        <v>3231</v>
      </c>
      <c r="B31" s="27" t="s">
        <v>17</v>
      </c>
      <c r="C31" s="23">
        <v>38142.6</v>
      </c>
      <c r="D31" s="24">
        <f t="shared" si="2"/>
        <v>5062.3929922357156</v>
      </c>
      <c r="E31" s="23">
        <v>10982</v>
      </c>
      <c r="F31" s="63">
        <v>4169.1099999999997</v>
      </c>
      <c r="G31" s="23">
        <f t="shared" si="5"/>
        <v>10.930324623911321</v>
      </c>
      <c r="H31" s="23">
        <f t="shared" si="4"/>
        <v>37.963121471498809</v>
      </c>
    </row>
    <row r="32" spans="1:8" ht="15" customHeight="1">
      <c r="A32" s="27">
        <v>3232</v>
      </c>
      <c r="B32" s="27" t="s">
        <v>18</v>
      </c>
      <c r="C32" s="23">
        <v>64385.42</v>
      </c>
      <c r="D32" s="24">
        <f t="shared" si="2"/>
        <v>8545.4137633552327</v>
      </c>
      <c r="E32" s="23">
        <v>15644</v>
      </c>
      <c r="F32" s="63">
        <v>3787.84</v>
      </c>
      <c r="G32" s="23">
        <f t="shared" si="5"/>
        <v>5.8830710431026159</v>
      </c>
      <c r="H32" s="23">
        <f t="shared" si="4"/>
        <v>24.212733316287398</v>
      </c>
    </row>
    <row r="33" spans="1:8" ht="15" customHeight="1">
      <c r="A33" s="27">
        <v>3233</v>
      </c>
      <c r="B33" s="27" t="s">
        <v>19</v>
      </c>
      <c r="C33" s="23">
        <v>1710</v>
      </c>
      <c r="D33" s="24">
        <f t="shared" si="2"/>
        <v>226.95600238901054</v>
      </c>
      <c r="E33" s="23">
        <v>1253</v>
      </c>
      <c r="F33" s="63">
        <v>1470.23</v>
      </c>
      <c r="G33" s="23">
        <f t="shared" si="5"/>
        <v>85.978362573099417</v>
      </c>
      <c r="H33" s="23">
        <f t="shared" si="4"/>
        <v>117.3367916999202</v>
      </c>
    </row>
    <row r="34" spans="1:8" ht="15" customHeight="1">
      <c r="A34" s="27">
        <v>3234</v>
      </c>
      <c r="B34" s="27" t="s">
        <v>132</v>
      </c>
      <c r="C34" s="23">
        <v>32634.82</v>
      </c>
      <c r="D34" s="24">
        <f t="shared" si="2"/>
        <v>4331.3849625058065</v>
      </c>
      <c r="E34" s="23">
        <v>7650</v>
      </c>
      <c r="F34" s="63">
        <v>4350.91</v>
      </c>
      <c r="G34" s="23">
        <f t="shared" si="5"/>
        <v>13.332109691427746</v>
      </c>
      <c r="H34" s="23">
        <f t="shared" si="4"/>
        <v>56.874640522875822</v>
      </c>
    </row>
    <row r="35" spans="1:8" ht="15" customHeight="1">
      <c r="A35" s="27">
        <v>3236</v>
      </c>
      <c r="B35" s="27" t="s">
        <v>20</v>
      </c>
      <c r="C35" s="23">
        <v>5700</v>
      </c>
      <c r="D35" s="24">
        <f t="shared" si="2"/>
        <v>756.52000796336847</v>
      </c>
      <c r="E35" s="23">
        <v>2389</v>
      </c>
      <c r="F35" s="63">
        <v>0</v>
      </c>
      <c r="G35" s="23">
        <f t="shared" si="5"/>
        <v>0</v>
      </c>
      <c r="H35" s="23">
        <f t="shared" si="4"/>
        <v>0</v>
      </c>
    </row>
    <row r="36" spans="1:8" ht="15" customHeight="1">
      <c r="A36" s="27">
        <v>3237</v>
      </c>
      <c r="B36" s="27" t="s">
        <v>75</v>
      </c>
      <c r="C36" s="23">
        <v>0</v>
      </c>
      <c r="D36" s="24">
        <f t="shared" si="2"/>
        <v>0</v>
      </c>
      <c r="E36" s="23">
        <v>400</v>
      </c>
      <c r="F36" s="63">
        <v>0</v>
      </c>
      <c r="G36" s="23" t="e">
        <f t="shared" si="5"/>
        <v>#DIV/0!</v>
      </c>
      <c r="H36" s="23">
        <f t="shared" si="4"/>
        <v>0</v>
      </c>
    </row>
    <row r="37" spans="1:8" ht="15" customHeight="1">
      <c r="A37" s="27">
        <v>3238</v>
      </c>
      <c r="B37" s="27" t="s">
        <v>21</v>
      </c>
      <c r="C37" s="23">
        <v>8230</v>
      </c>
      <c r="D37" s="24">
        <f t="shared" si="2"/>
        <v>1092.3087132523724</v>
      </c>
      <c r="E37" s="23">
        <v>2973</v>
      </c>
      <c r="F37" s="63">
        <v>1195.8</v>
      </c>
      <c r="G37" s="23">
        <f t="shared" si="5"/>
        <v>14.529769137302551</v>
      </c>
      <c r="H37" s="23">
        <f t="shared" si="4"/>
        <v>40.22199798183653</v>
      </c>
    </row>
    <row r="38" spans="1:8" ht="15" customHeight="1">
      <c r="A38" s="27">
        <v>3239</v>
      </c>
      <c r="B38" s="27" t="s">
        <v>22</v>
      </c>
      <c r="C38" s="23">
        <v>83.75</v>
      </c>
      <c r="D38" s="24">
        <f t="shared" si="2"/>
        <v>11.115535204724932</v>
      </c>
      <c r="E38" s="23">
        <v>1062</v>
      </c>
      <c r="F38" s="63">
        <v>102.68</v>
      </c>
      <c r="G38" s="23">
        <f t="shared" si="5"/>
        <v>122.60298507462689</v>
      </c>
      <c r="H38" s="23">
        <f t="shared" si="4"/>
        <v>9.6685499058380415</v>
      </c>
    </row>
    <row r="39" spans="1:8" ht="15" customHeight="1">
      <c r="A39" s="27">
        <v>324</v>
      </c>
      <c r="B39" s="27" t="s">
        <v>126</v>
      </c>
      <c r="C39" s="23">
        <f>SUM(C40)</f>
        <v>11834.7</v>
      </c>
      <c r="D39" s="24">
        <f t="shared" si="2"/>
        <v>1570.7346207445751</v>
      </c>
      <c r="E39" s="29">
        <f>SUM(E40)</f>
        <v>800</v>
      </c>
      <c r="F39" s="63">
        <f>SUM(F40)</f>
        <v>0</v>
      </c>
      <c r="G39" s="23">
        <f>SUM(F39/C39)*100</f>
        <v>0</v>
      </c>
      <c r="H39" s="23">
        <f>SUM(F39/E39)*100</f>
        <v>0</v>
      </c>
    </row>
    <row r="40" spans="1:8" ht="15" customHeight="1">
      <c r="A40" s="27">
        <v>3241</v>
      </c>
      <c r="B40" s="27" t="s">
        <v>126</v>
      </c>
      <c r="C40" s="23">
        <v>11834.7</v>
      </c>
      <c r="D40" s="24">
        <f t="shared" si="2"/>
        <v>1570.7346207445751</v>
      </c>
      <c r="E40" s="23">
        <v>800</v>
      </c>
      <c r="F40" s="63">
        <v>0</v>
      </c>
      <c r="G40" s="23">
        <f>SUM(F40/C40)*100</f>
        <v>0</v>
      </c>
      <c r="H40" s="23">
        <f>SUM(F40/E40)*100</f>
        <v>0</v>
      </c>
    </row>
    <row r="41" spans="1:8" ht="15" customHeight="1">
      <c r="A41" s="27">
        <v>329</v>
      </c>
      <c r="B41" s="27" t="s">
        <v>33</v>
      </c>
      <c r="C41" s="23">
        <f>SUM(C42:C47)</f>
        <v>54708.090000000004</v>
      </c>
      <c r="D41" s="24">
        <f t="shared" si="2"/>
        <v>7261.0113478001194</v>
      </c>
      <c r="E41" s="29">
        <f>SUM(E43:E47)</f>
        <v>15629</v>
      </c>
      <c r="F41" s="63">
        <f>SUM(F42:F47)</f>
        <v>5341.7</v>
      </c>
      <c r="G41" s="23">
        <f t="shared" si="5"/>
        <v>9.7640038246628595</v>
      </c>
      <c r="H41" s="23">
        <f t="shared" si="4"/>
        <v>34.178130398617952</v>
      </c>
    </row>
    <row r="42" spans="1:8" ht="15" customHeight="1">
      <c r="A42" s="27">
        <v>3292</v>
      </c>
      <c r="B42" s="27" t="s">
        <v>153</v>
      </c>
      <c r="C42" s="23">
        <v>813.72</v>
      </c>
      <c r="D42" s="24">
        <f t="shared" si="2"/>
        <v>107.99920366314952</v>
      </c>
      <c r="E42" s="63">
        <v>0</v>
      </c>
      <c r="F42" s="63">
        <v>0</v>
      </c>
      <c r="G42" s="23">
        <f t="shared" ref="G42" si="6">SUM(F42/C42)*100</f>
        <v>0</v>
      </c>
      <c r="H42" s="23" t="e">
        <f t="shared" ref="H42" si="7">SUM(F42/E42)*100</f>
        <v>#DIV/0!</v>
      </c>
    </row>
    <row r="43" spans="1:8" ht="15" customHeight="1">
      <c r="A43" s="27">
        <v>3293</v>
      </c>
      <c r="B43" s="27" t="s">
        <v>24</v>
      </c>
      <c r="C43" s="23">
        <v>250</v>
      </c>
      <c r="D43" s="24">
        <f t="shared" si="2"/>
        <v>33.180702103656515</v>
      </c>
      <c r="E43" s="23">
        <v>1129</v>
      </c>
      <c r="F43" s="63">
        <v>492.14</v>
      </c>
      <c r="G43" s="23">
        <f t="shared" si="5"/>
        <v>196.85599999999999</v>
      </c>
      <c r="H43" s="23">
        <f t="shared" si="4"/>
        <v>43.590788308237379</v>
      </c>
    </row>
    <row r="44" spans="1:8" ht="15" customHeight="1">
      <c r="A44" s="27">
        <v>3294</v>
      </c>
      <c r="B44" s="27" t="s">
        <v>25</v>
      </c>
      <c r="C44" s="23">
        <v>0</v>
      </c>
      <c r="D44" s="24">
        <f t="shared" si="2"/>
        <v>0</v>
      </c>
      <c r="E44" s="23">
        <v>66</v>
      </c>
      <c r="F44" s="63">
        <v>48.27</v>
      </c>
      <c r="G44" s="23" t="e">
        <f t="shared" si="5"/>
        <v>#DIV/0!</v>
      </c>
      <c r="H44" s="23">
        <f t="shared" si="4"/>
        <v>73.13636363636364</v>
      </c>
    </row>
    <row r="45" spans="1:8" ht="15" customHeight="1">
      <c r="A45" s="27">
        <v>3295</v>
      </c>
      <c r="B45" s="27" t="s">
        <v>26</v>
      </c>
      <c r="C45" s="23">
        <v>20375</v>
      </c>
      <c r="D45" s="24">
        <f t="shared" si="2"/>
        <v>2704.2272214480058</v>
      </c>
      <c r="E45" s="23">
        <v>3768</v>
      </c>
      <c r="F45" s="63">
        <v>1592.65</v>
      </c>
      <c r="G45" s="23">
        <f t="shared" si="5"/>
        <v>7.8166871165644176</v>
      </c>
      <c r="H45" s="23">
        <f t="shared" si="4"/>
        <v>42.267781316348199</v>
      </c>
    </row>
    <row r="46" spans="1:8" ht="15" customHeight="1">
      <c r="A46" s="27">
        <v>3296</v>
      </c>
      <c r="B46" s="27" t="s">
        <v>146</v>
      </c>
      <c r="C46" s="23">
        <v>31625</v>
      </c>
      <c r="D46" s="24">
        <f t="shared" si="2"/>
        <v>4197.358816112549</v>
      </c>
      <c r="E46" s="23">
        <v>2697</v>
      </c>
      <c r="F46" s="63">
        <v>2302.73</v>
      </c>
      <c r="G46" s="23">
        <f t="shared" si="5"/>
        <v>7.2813596837944665</v>
      </c>
      <c r="H46" s="23">
        <f t="shared" si="4"/>
        <v>85.381164256581386</v>
      </c>
    </row>
    <row r="47" spans="1:8" ht="15" customHeight="1">
      <c r="A47" s="27">
        <v>3299</v>
      </c>
      <c r="B47" s="27" t="s">
        <v>23</v>
      </c>
      <c r="C47" s="23">
        <v>1644.37</v>
      </c>
      <c r="D47" s="24">
        <f t="shared" si="2"/>
        <v>218.24540447275862</v>
      </c>
      <c r="E47" s="23">
        <v>7969</v>
      </c>
      <c r="F47" s="63">
        <v>905.91</v>
      </c>
      <c r="G47" s="23">
        <f t="shared" si="5"/>
        <v>55.091615633950994</v>
      </c>
      <c r="H47" s="23">
        <f t="shared" si="4"/>
        <v>11.36792571213452</v>
      </c>
    </row>
    <row r="48" spans="1:8" ht="15" customHeight="1">
      <c r="A48" s="27">
        <v>34</v>
      </c>
      <c r="B48" s="27" t="s">
        <v>27</v>
      </c>
      <c r="C48" s="23">
        <f>SUM(C49)</f>
        <v>12664.529999999999</v>
      </c>
      <c r="D48" s="24">
        <f t="shared" si="2"/>
        <v>1680.8719888512837</v>
      </c>
      <c r="E48" s="29">
        <f t="shared" ref="E48" si="8">SUM(E49)</f>
        <v>1122</v>
      </c>
      <c r="F48" s="63">
        <f>SUM(F49)</f>
        <v>1076.2099999999998</v>
      </c>
      <c r="G48" s="23">
        <f t="shared" si="5"/>
        <v>8.4978281862808949</v>
      </c>
      <c r="H48" s="23">
        <f t="shared" si="4"/>
        <v>95.918894830659525</v>
      </c>
    </row>
    <row r="49" spans="1:8" ht="15" customHeight="1">
      <c r="A49" s="27">
        <v>343</v>
      </c>
      <c r="B49" s="27" t="s">
        <v>28</v>
      </c>
      <c r="C49" s="23">
        <f>SUM(C50:C51)</f>
        <v>12664.529999999999</v>
      </c>
      <c r="D49" s="24">
        <f t="shared" si="2"/>
        <v>1680.8719888512837</v>
      </c>
      <c r="E49" s="29">
        <f>SUM(E50:E51)</f>
        <v>1122</v>
      </c>
      <c r="F49" s="63">
        <f>SUM(F50+F51)</f>
        <v>1076.2099999999998</v>
      </c>
      <c r="G49" s="23">
        <f t="shared" si="5"/>
        <v>8.4978281862808949</v>
      </c>
      <c r="H49" s="23">
        <f t="shared" si="4"/>
        <v>95.918894830659525</v>
      </c>
    </row>
    <row r="50" spans="1:8" ht="15" customHeight="1">
      <c r="A50" s="27">
        <v>3431</v>
      </c>
      <c r="B50" s="27" t="s">
        <v>29</v>
      </c>
      <c r="C50" s="23">
        <v>121.88</v>
      </c>
      <c r="D50" s="24">
        <f t="shared" si="2"/>
        <v>16.176255889574623</v>
      </c>
      <c r="E50" s="23">
        <v>132</v>
      </c>
      <c r="F50" s="63">
        <v>18.62</v>
      </c>
      <c r="G50" s="23">
        <f t="shared" si="5"/>
        <v>15.27732195602232</v>
      </c>
      <c r="H50" s="23">
        <f t="shared" si="4"/>
        <v>14.106060606060607</v>
      </c>
    </row>
    <row r="51" spans="1:8" ht="15" customHeight="1">
      <c r="A51" s="27">
        <v>3433</v>
      </c>
      <c r="B51" s="27" t="s">
        <v>145</v>
      </c>
      <c r="C51" s="23">
        <v>12542.65</v>
      </c>
      <c r="D51" s="24">
        <f t="shared" si="2"/>
        <v>1664.6957329617094</v>
      </c>
      <c r="E51" s="23">
        <v>990</v>
      </c>
      <c r="F51" s="63">
        <v>1057.5899999999999</v>
      </c>
      <c r="G51" s="23">
        <f t="shared" si="5"/>
        <v>8.4319501859654853</v>
      </c>
      <c r="H51" s="23">
        <f t="shared" si="4"/>
        <v>106.82727272727273</v>
      </c>
    </row>
    <row r="52" spans="1:8" ht="15" customHeight="1">
      <c r="A52" s="27">
        <v>36</v>
      </c>
      <c r="B52" s="27" t="s">
        <v>127</v>
      </c>
      <c r="C52" s="23">
        <f t="shared" ref="C52:F53" si="9">SUM(C53)</f>
        <v>0</v>
      </c>
      <c r="D52" s="24">
        <f t="shared" si="2"/>
        <v>0</v>
      </c>
      <c r="E52" s="29">
        <f t="shared" si="9"/>
        <v>0</v>
      </c>
      <c r="F52" s="23">
        <f t="shared" si="9"/>
        <v>0</v>
      </c>
      <c r="G52" s="23" t="e">
        <f t="shared" si="5"/>
        <v>#DIV/0!</v>
      </c>
      <c r="H52" s="23" t="e">
        <f t="shared" si="4"/>
        <v>#DIV/0!</v>
      </c>
    </row>
    <row r="53" spans="1:8" ht="15" customHeight="1">
      <c r="A53" s="27">
        <v>369</v>
      </c>
      <c r="B53" s="27" t="s">
        <v>127</v>
      </c>
      <c r="C53" s="23">
        <f t="shared" si="9"/>
        <v>0</v>
      </c>
      <c r="D53" s="24">
        <f t="shared" si="2"/>
        <v>0</v>
      </c>
      <c r="E53" s="29">
        <f t="shared" si="9"/>
        <v>0</v>
      </c>
      <c r="F53" s="23">
        <f t="shared" si="9"/>
        <v>0</v>
      </c>
      <c r="G53" s="23" t="e">
        <f t="shared" si="5"/>
        <v>#DIV/0!</v>
      </c>
      <c r="H53" s="23" t="e">
        <f t="shared" si="4"/>
        <v>#DIV/0!</v>
      </c>
    </row>
    <row r="54" spans="1:8" ht="24.95" customHeight="1">
      <c r="A54" s="27">
        <v>3693</v>
      </c>
      <c r="B54" s="41" t="s">
        <v>135</v>
      </c>
      <c r="C54" s="23">
        <v>0</v>
      </c>
      <c r="D54" s="24">
        <f t="shared" si="2"/>
        <v>0</v>
      </c>
      <c r="E54" s="23">
        <v>0</v>
      </c>
      <c r="F54" s="23">
        <v>0</v>
      </c>
      <c r="G54" s="23" t="e">
        <f t="shared" si="5"/>
        <v>#DIV/0!</v>
      </c>
      <c r="H54" s="23" t="e">
        <f t="shared" si="4"/>
        <v>#DIV/0!</v>
      </c>
    </row>
    <row r="55" spans="1:8" ht="15" customHeight="1">
      <c r="A55" s="27">
        <v>37</v>
      </c>
      <c r="B55" s="27" t="s">
        <v>78</v>
      </c>
      <c r="C55" s="23">
        <f>SUM(C56)</f>
        <v>49611.06</v>
      </c>
      <c r="D55" s="24">
        <f t="shared" si="2"/>
        <v>6584.5192116265171</v>
      </c>
      <c r="E55" s="29">
        <f>SUM(E57)</f>
        <v>14000</v>
      </c>
      <c r="F55" s="23">
        <f>SUM(F56)</f>
        <v>16767.78</v>
      </c>
      <c r="G55" s="23">
        <f>SUM(F55/C55)*100</f>
        <v>33.798471550497005</v>
      </c>
      <c r="H55" s="23">
        <f>SUM(F55/E55)*100</f>
        <v>119.76985714285713</v>
      </c>
    </row>
    <row r="56" spans="1:8" ht="15" customHeight="1">
      <c r="A56" s="27">
        <v>372</v>
      </c>
      <c r="B56" s="27" t="s">
        <v>74</v>
      </c>
      <c r="C56" s="23">
        <f>SUM(C57)</f>
        <v>49611.06</v>
      </c>
      <c r="D56" s="24">
        <f t="shared" si="2"/>
        <v>6584.5192116265171</v>
      </c>
      <c r="E56" s="29">
        <f>SUM(E57)</f>
        <v>14000</v>
      </c>
      <c r="F56" s="23">
        <f>SUM(F57)</f>
        <v>16767.78</v>
      </c>
      <c r="G56" s="23">
        <f>SUM(F56/C56)*100</f>
        <v>33.798471550497005</v>
      </c>
      <c r="H56" s="23">
        <f>SUM(F56/E56)*100</f>
        <v>119.76985714285713</v>
      </c>
    </row>
    <row r="57" spans="1:8" ht="15" customHeight="1">
      <c r="A57" s="27">
        <v>3721</v>
      </c>
      <c r="B57" s="27" t="s">
        <v>74</v>
      </c>
      <c r="C57" s="23">
        <v>49611.06</v>
      </c>
      <c r="D57" s="24">
        <f t="shared" si="2"/>
        <v>6584.5192116265171</v>
      </c>
      <c r="E57" s="23">
        <v>14000</v>
      </c>
      <c r="F57" s="23">
        <v>16767.78</v>
      </c>
      <c r="G57" s="23">
        <f t="shared" ref="G57:G72" si="10">SUM(F57/C57)*100</f>
        <v>33.798471550497005</v>
      </c>
      <c r="H57" s="23">
        <f t="shared" ref="H57:H72" si="11">SUM(F57/E57)*100</f>
        <v>119.76985714285713</v>
      </c>
    </row>
    <row r="58" spans="1:8" ht="15" customHeight="1">
      <c r="A58" s="27">
        <v>38</v>
      </c>
      <c r="B58" s="27" t="s">
        <v>184</v>
      </c>
      <c r="C58" s="23">
        <f t="shared" ref="C58:F59" si="12">SUM(C59)</f>
        <v>0</v>
      </c>
      <c r="D58" s="24">
        <f t="shared" si="2"/>
        <v>0</v>
      </c>
      <c r="E58" s="23">
        <f t="shared" si="12"/>
        <v>794</v>
      </c>
      <c r="F58" s="23">
        <f t="shared" si="12"/>
        <v>0</v>
      </c>
      <c r="G58" s="23" t="e">
        <f t="shared" ref="G58:G60" si="13">SUM(F58/C58)*100</f>
        <v>#DIV/0!</v>
      </c>
      <c r="H58" s="23">
        <f t="shared" ref="H58:H60" si="14">SUM(F58/E58)*100</f>
        <v>0</v>
      </c>
    </row>
    <row r="59" spans="1:8" ht="15" customHeight="1">
      <c r="A59" s="27">
        <v>381</v>
      </c>
      <c r="B59" s="27" t="s">
        <v>183</v>
      </c>
      <c r="C59" s="23">
        <f t="shared" si="12"/>
        <v>0</v>
      </c>
      <c r="D59" s="24">
        <f t="shared" si="2"/>
        <v>0</v>
      </c>
      <c r="E59" s="23">
        <f t="shared" si="12"/>
        <v>794</v>
      </c>
      <c r="F59" s="23">
        <f t="shared" si="12"/>
        <v>0</v>
      </c>
      <c r="G59" s="23" t="e">
        <f t="shared" si="13"/>
        <v>#DIV/0!</v>
      </c>
      <c r="H59" s="23">
        <f t="shared" si="14"/>
        <v>0</v>
      </c>
    </row>
    <row r="60" spans="1:8" ht="15" customHeight="1">
      <c r="A60" s="27">
        <v>3812</v>
      </c>
      <c r="B60" s="27" t="s">
        <v>209</v>
      </c>
      <c r="C60" s="23">
        <v>0</v>
      </c>
      <c r="D60" s="24">
        <f t="shared" si="2"/>
        <v>0</v>
      </c>
      <c r="E60" s="23">
        <v>794</v>
      </c>
      <c r="F60" s="23">
        <v>0</v>
      </c>
      <c r="G60" s="23" t="e">
        <f t="shared" si="13"/>
        <v>#DIV/0!</v>
      </c>
      <c r="H60" s="23">
        <f t="shared" si="14"/>
        <v>0</v>
      </c>
    </row>
    <row r="61" spans="1:8" ht="15" customHeight="1">
      <c r="A61" s="27">
        <v>4</v>
      </c>
      <c r="B61" s="41" t="s">
        <v>46</v>
      </c>
      <c r="C61" s="23">
        <f>SUM(C62+C77)</f>
        <v>55718.42</v>
      </c>
      <c r="D61" s="24">
        <f t="shared" si="2"/>
        <v>7395.1051828256677</v>
      </c>
      <c r="E61" s="23">
        <f>SUM(E62+E77)</f>
        <v>126900</v>
      </c>
      <c r="F61" s="23">
        <f>SUM(F62+F77)</f>
        <v>4270.4799999999996</v>
      </c>
      <c r="G61" s="23">
        <f t="shared" si="10"/>
        <v>7.6643953651234176</v>
      </c>
      <c r="H61" s="23">
        <f t="shared" si="11"/>
        <v>3.3652324665090618</v>
      </c>
    </row>
    <row r="62" spans="1:8" ht="15" customHeight="1">
      <c r="A62" s="27">
        <v>42</v>
      </c>
      <c r="B62" s="41" t="s">
        <v>46</v>
      </c>
      <c r="C62" s="23">
        <f t="shared" ref="C62:F62" si="15">SUM(C63+C71+C73+C75)</f>
        <v>55718.42</v>
      </c>
      <c r="D62" s="24">
        <f t="shared" si="2"/>
        <v>7395.1051828256677</v>
      </c>
      <c r="E62" s="29">
        <f>SUM(E63+E71+E73+E75)</f>
        <v>89900</v>
      </c>
      <c r="F62" s="23">
        <f t="shared" si="15"/>
        <v>4270.4799999999996</v>
      </c>
      <c r="G62" s="23">
        <f t="shared" si="10"/>
        <v>7.6643953651234176</v>
      </c>
      <c r="H62" s="23">
        <f t="shared" si="11"/>
        <v>4.7502558398220245</v>
      </c>
    </row>
    <row r="63" spans="1:8" ht="15" customHeight="1">
      <c r="A63" s="27">
        <v>422</v>
      </c>
      <c r="B63" s="27" t="s">
        <v>47</v>
      </c>
      <c r="C63" s="23">
        <f>SUM(C64:C70)</f>
        <v>55718.42</v>
      </c>
      <c r="D63" s="24">
        <f t="shared" si="2"/>
        <v>7395.1051828256677</v>
      </c>
      <c r="E63" s="29">
        <f>SUM(E64:E70)</f>
        <v>89147</v>
      </c>
      <c r="F63" s="23">
        <f>SUM(F64:F70)</f>
        <v>4270.4799999999996</v>
      </c>
      <c r="G63" s="23">
        <f t="shared" si="10"/>
        <v>7.6643953651234176</v>
      </c>
      <c r="H63" s="23">
        <f t="shared" si="11"/>
        <v>4.7903799342658751</v>
      </c>
    </row>
    <row r="64" spans="1:8" ht="15" customHeight="1">
      <c r="A64" s="27">
        <v>4221</v>
      </c>
      <c r="B64" s="27" t="s">
        <v>48</v>
      </c>
      <c r="C64" s="23">
        <v>30737.37</v>
      </c>
      <c r="D64" s="24">
        <f t="shared" si="2"/>
        <v>4079.5500696794738</v>
      </c>
      <c r="E64" s="23">
        <v>26106</v>
      </c>
      <c r="F64" s="23">
        <v>4270.4799999999996</v>
      </c>
      <c r="G64" s="23">
        <f t="shared" si="10"/>
        <v>13.893446316324395</v>
      </c>
      <c r="H64" s="23">
        <f t="shared" si="11"/>
        <v>16.358231824101736</v>
      </c>
    </row>
    <row r="65" spans="1:8" ht="15" customHeight="1">
      <c r="A65" s="27">
        <v>4222</v>
      </c>
      <c r="B65" s="27" t="s">
        <v>49</v>
      </c>
      <c r="C65" s="23">
        <v>0</v>
      </c>
      <c r="D65" s="24">
        <f t="shared" si="2"/>
        <v>0</v>
      </c>
      <c r="E65" s="23">
        <v>1964</v>
      </c>
      <c r="F65" s="23">
        <v>0</v>
      </c>
      <c r="G65" s="23" t="e">
        <f t="shared" si="10"/>
        <v>#DIV/0!</v>
      </c>
      <c r="H65" s="23">
        <f t="shared" si="11"/>
        <v>0</v>
      </c>
    </row>
    <row r="66" spans="1:8" ht="15" customHeight="1">
      <c r="A66" s="27">
        <v>4223</v>
      </c>
      <c r="B66" s="27" t="s">
        <v>50</v>
      </c>
      <c r="C66" s="23">
        <v>0</v>
      </c>
      <c r="D66" s="24">
        <f t="shared" si="2"/>
        <v>0</v>
      </c>
      <c r="E66" s="23">
        <v>3172</v>
      </c>
      <c r="F66" s="23">
        <v>0</v>
      </c>
      <c r="G66" s="23" t="e">
        <f t="shared" si="10"/>
        <v>#DIV/0!</v>
      </c>
      <c r="H66" s="23">
        <f t="shared" si="11"/>
        <v>0</v>
      </c>
    </row>
    <row r="67" spans="1:8" ht="15" customHeight="1">
      <c r="A67" s="27">
        <v>4224</v>
      </c>
      <c r="B67" s="27" t="s">
        <v>51</v>
      </c>
      <c r="C67" s="23">
        <v>0</v>
      </c>
      <c r="D67" s="24">
        <f t="shared" si="2"/>
        <v>0</v>
      </c>
      <c r="E67" s="23">
        <v>2690</v>
      </c>
      <c r="F67" s="23">
        <v>0</v>
      </c>
      <c r="G67" s="23" t="e">
        <f t="shared" si="10"/>
        <v>#DIV/0!</v>
      </c>
      <c r="H67" s="23">
        <f t="shared" si="11"/>
        <v>0</v>
      </c>
    </row>
    <row r="68" spans="1:8" ht="15" customHeight="1">
      <c r="A68" s="27">
        <v>4225</v>
      </c>
      <c r="B68" s="27" t="s">
        <v>52</v>
      </c>
      <c r="C68" s="23">
        <v>0</v>
      </c>
      <c r="D68" s="24">
        <f t="shared" si="2"/>
        <v>0</v>
      </c>
      <c r="E68" s="23">
        <v>90</v>
      </c>
      <c r="F68" s="23">
        <v>0</v>
      </c>
      <c r="G68" s="23" t="e">
        <f t="shared" si="10"/>
        <v>#DIV/0!</v>
      </c>
      <c r="H68" s="23">
        <f t="shared" si="11"/>
        <v>0</v>
      </c>
    </row>
    <row r="69" spans="1:8" ht="15" customHeight="1">
      <c r="A69" s="27">
        <v>4226</v>
      </c>
      <c r="B69" s="27" t="s">
        <v>55</v>
      </c>
      <c r="C69" s="23">
        <v>24981.05</v>
      </c>
      <c r="D69" s="24">
        <f t="shared" si="2"/>
        <v>3315.5551131461939</v>
      </c>
      <c r="E69" s="23">
        <v>1473</v>
      </c>
      <c r="F69" s="23">
        <v>0</v>
      </c>
      <c r="G69" s="23">
        <f t="shared" si="10"/>
        <v>0</v>
      </c>
      <c r="H69" s="23">
        <f t="shared" si="11"/>
        <v>0</v>
      </c>
    </row>
    <row r="70" spans="1:8" ht="15" customHeight="1">
      <c r="A70" s="27">
        <v>4227</v>
      </c>
      <c r="B70" s="27" t="s">
        <v>63</v>
      </c>
      <c r="C70" s="23">
        <v>0</v>
      </c>
      <c r="D70" s="24">
        <f t="shared" ref="D70:D79" si="16">SUM(C70/7.5345)</f>
        <v>0</v>
      </c>
      <c r="E70" s="23">
        <v>53652</v>
      </c>
      <c r="F70" s="23">
        <v>0</v>
      </c>
      <c r="G70" s="23" t="e">
        <f t="shared" si="10"/>
        <v>#DIV/0!</v>
      </c>
      <c r="H70" s="23">
        <f t="shared" si="11"/>
        <v>0</v>
      </c>
    </row>
    <row r="71" spans="1:8" ht="15" customHeight="1">
      <c r="A71" s="27">
        <v>423</v>
      </c>
      <c r="B71" s="27" t="s">
        <v>121</v>
      </c>
      <c r="C71" s="23">
        <f t="shared" ref="C71:F71" si="17">SUM(C72)</f>
        <v>0</v>
      </c>
      <c r="D71" s="24">
        <f t="shared" si="16"/>
        <v>0</v>
      </c>
      <c r="E71" s="29">
        <f>SUM(E72)</f>
        <v>0</v>
      </c>
      <c r="F71" s="23">
        <f t="shared" si="17"/>
        <v>0</v>
      </c>
      <c r="G71" s="23" t="e">
        <f t="shared" si="10"/>
        <v>#DIV/0!</v>
      </c>
      <c r="H71" s="23" t="e">
        <f t="shared" si="11"/>
        <v>#DIV/0!</v>
      </c>
    </row>
    <row r="72" spans="1:8" ht="15" customHeight="1">
      <c r="A72" s="27">
        <v>4231</v>
      </c>
      <c r="B72" s="27" t="s">
        <v>122</v>
      </c>
      <c r="C72" s="23">
        <v>0</v>
      </c>
      <c r="D72" s="24">
        <f t="shared" si="16"/>
        <v>0</v>
      </c>
      <c r="E72" s="23">
        <v>0</v>
      </c>
      <c r="F72" s="23">
        <v>0</v>
      </c>
      <c r="G72" s="23" t="e">
        <f t="shared" si="10"/>
        <v>#DIV/0!</v>
      </c>
      <c r="H72" s="23" t="e">
        <f t="shared" si="11"/>
        <v>#DIV/0!</v>
      </c>
    </row>
    <row r="73" spans="1:8" ht="15" customHeight="1">
      <c r="A73" s="27">
        <v>424</v>
      </c>
      <c r="B73" s="27" t="s">
        <v>57</v>
      </c>
      <c r="C73" s="23">
        <f>SUM(C74)</f>
        <v>0</v>
      </c>
      <c r="D73" s="24">
        <f t="shared" si="16"/>
        <v>0</v>
      </c>
      <c r="E73" s="29">
        <f>SUM(E74)</f>
        <v>753</v>
      </c>
      <c r="F73" s="23">
        <f>SUM(F74)</f>
        <v>0</v>
      </c>
      <c r="G73" s="23" t="e">
        <f>SUM(F73/C73)*100</f>
        <v>#DIV/0!</v>
      </c>
      <c r="H73" s="23">
        <f>SUM(F73/E73)*100</f>
        <v>0</v>
      </c>
    </row>
    <row r="74" spans="1:8" ht="15" customHeight="1">
      <c r="A74" s="27">
        <v>4241</v>
      </c>
      <c r="B74" s="27" t="s">
        <v>57</v>
      </c>
      <c r="C74" s="23">
        <v>0</v>
      </c>
      <c r="D74" s="24">
        <f t="shared" si="16"/>
        <v>0</v>
      </c>
      <c r="E74" s="23">
        <v>753</v>
      </c>
      <c r="F74" s="23">
        <v>0</v>
      </c>
      <c r="G74" s="23" t="e">
        <f t="shared" ref="G74" si="18">SUM(F74/C74)*100</f>
        <v>#DIV/0!</v>
      </c>
      <c r="H74" s="23">
        <f t="shared" ref="H74" si="19">SUM(F74/E74)*100</f>
        <v>0</v>
      </c>
    </row>
    <row r="75" spans="1:8" ht="15" customHeight="1">
      <c r="A75" s="27">
        <v>426</v>
      </c>
      <c r="B75" s="27" t="s">
        <v>124</v>
      </c>
      <c r="C75" s="23">
        <f>SUM(C76)</f>
        <v>0</v>
      </c>
      <c r="D75" s="24">
        <f t="shared" si="16"/>
        <v>0</v>
      </c>
      <c r="E75" s="29">
        <f>SUM(E76)</f>
        <v>0</v>
      </c>
      <c r="F75" s="23">
        <f>SUM(F76)</f>
        <v>0</v>
      </c>
      <c r="G75" s="23" t="e">
        <f>SUM(F75/C75)*100</f>
        <v>#DIV/0!</v>
      </c>
      <c r="H75" s="23" t="e">
        <f>SUM(F75/E75)*100</f>
        <v>#DIV/0!</v>
      </c>
    </row>
    <row r="76" spans="1:8" ht="15" customHeight="1">
      <c r="A76" s="27">
        <v>4264</v>
      </c>
      <c r="B76" s="27" t="s">
        <v>123</v>
      </c>
      <c r="C76" s="23">
        <v>0</v>
      </c>
      <c r="D76" s="24">
        <f t="shared" si="16"/>
        <v>0</v>
      </c>
      <c r="E76" s="23">
        <v>0</v>
      </c>
      <c r="F76" s="23">
        <v>0</v>
      </c>
      <c r="G76" s="23" t="e">
        <f t="shared" si="5"/>
        <v>#DIV/0!</v>
      </c>
      <c r="H76" s="23" t="e">
        <f t="shared" si="4"/>
        <v>#DIV/0!</v>
      </c>
    </row>
    <row r="77" spans="1:8" ht="35.1" customHeight="1">
      <c r="A77" s="27">
        <v>45</v>
      </c>
      <c r="B77" s="41" t="s">
        <v>210</v>
      </c>
      <c r="C77" s="23">
        <f t="shared" ref="C77" si="20">SUM(C78+C86+C88+C90)</f>
        <v>0</v>
      </c>
      <c r="D77" s="24">
        <f t="shared" si="16"/>
        <v>0</v>
      </c>
      <c r="E77" s="29">
        <f>SUM(E78+E86+E88+E90)</f>
        <v>37000</v>
      </c>
      <c r="F77" s="23">
        <f t="shared" ref="F77" si="21">SUM(F78+F86+F88+F90)</f>
        <v>0</v>
      </c>
      <c r="G77" s="23" t="e">
        <f t="shared" ref="G77:G79" si="22">SUM(F77/C77)*100</f>
        <v>#DIV/0!</v>
      </c>
      <c r="H77" s="23">
        <f t="shared" ref="H77:H79" si="23">SUM(F77/E77)*100</f>
        <v>0</v>
      </c>
    </row>
    <row r="78" spans="1:8" ht="15" customHeight="1">
      <c r="A78" s="27">
        <v>451</v>
      </c>
      <c r="B78" s="27" t="s">
        <v>182</v>
      </c>
      <c r="C78" s="23">
        <f>SUM(C79:C85)</f>
        <v>0</v>
      </c>
      <c r="D78" s="24">
        <f t="shared" si="16"/>
        <v>0</v>
      </c>
      <c r="E78" s="29">
        <f>SUM(E79:E85)</f>
        <v>37000</v>
      </c>
      <c r="F78" s="23">
        <f>SUM(F79:F85)</f>
        <v>0</v>
      </c>
      <c r="G78" s="23" t="e">
        <f t="shared" si="22"/>
        <v>#DIV/0!</v>
      </c>
      <c r="H78" s="23">
        <f t="shared" si="23"/>
        <v>0</v>
      </c>
    </row>
    <row r="79" spans="1:8" ht="15" customHeight="1">
      <c r="A79" s="27">
        <v>4511</v>
      </c>
      <c r="B79" s="27" t="s">
        <v>182</v>
      </c>
      <c r="C79" s="23"/>
      <c r="D79" s="24">
        <f t="shared" si="16"/>
        <v>0</v>
      </c>
      <c r="E79" s="23">
        <v>37000</v>
      </c>
      <c r="F79" s="23">
        <v>0</v>
      </c>
      <c r="G79" s="23" t="e">
        <f t="shared" si="22"/>
        <v>#DIV/0!</v>
      </c>
      <c r="H79" s="23">
        <f t="shared" si="23"/>
        <v>0</v>
      </c>
    </row>
    <row r="80" spans="1:8" ht="15.75">
      <c r="A80" s="55" t="s">
        <v>95</v>
      </c>
      <c r="C80" t="s">
        <v>97</v>
      </c>
    </row>
    <row r="81" spans="1:3" ht="15" customHeight="1">
      <c r="A81" s="55" t="s">
        <v>96</v>
      </c>
      <c r="C81" t="s">
        <v>98</v>
      </c>
    </row>
  </sheetData>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workbookViewId="0">
      <selection activeCell="F3" sqref="F3"/>
    </sheetView>
  </sheetViews>
  <sheetFormatPr defaultRowHeight="15"/>
  <cols>
    <col min="2" max="2" width="53.42578125" customWidth="1"/>
    <col min="3" max="3" width="11.42578125" customWidth="1"/>
    <col min="4" max="4" width="12.42578125" customWidth="1"/>
    <col min="5" max="5" width="11" customWidth="1"/>
    <col min="6" max="6" width="11.7109375" customWidth="1"/>
    <col min="7" max="7" width="10" customWidth="1"/>
    <col min="8" max="8" width="9.7109375" customWidth="1"/>
  </cols>
  <sheetData>
    <row r="1" spans="1:8" s="55" customFormat="1" ht="15.75">
      <c r="A1" s="57" t="s">
        <v>208</v>
      </c>
      <c r="B1" s="57"/>
      <c r="C1" s="56"/>
      <c r="D1" s="56"/>
      <c r="E1" s="56"/>
      <c r="F1" s="56"/>
      <c r="G1" s="56"/>
    </row>
    <row r="2" spans="1:8" s="55" customFormat="1" ht="15.75">
      <c r="A2" s="43" t="s">
        <v>128</v>
      </c>
      <c r="B2" s="43"/>
    </row>
    <row r="3" spans="1:8">
      <c r="A3" s="32">
        <v>1</v>
      </c>
      <c r="B3" s="32">
        <v>2</v>
      </c>
      <c r="C3" s="32">
        <v>3</v>
      </c>
      <c r="D3" s="32">
        <v>3</v>
      </c>
      <c r="E3" s="32">
        <v>4</v>
      </c>
      <c r="F3" s="35">
        <v>5</v>
      </c>
      <c r="G3" s="32">
        <v>6</v>
      </c>
      <c r="H3" s="32">
        <v>7</v>
      </c>
    </row>
    <row r="4" spans="1:8" ht="32.25">
      <c r="A4" s="83" t="s">
        <v>3</v>
      </c>
      <c r="B4" s="38" t="s">
        <v>4</v>
      </c>
      <c r="C4" s="83" t="s">
        <v>149</v>
      </c>
      <c r="D4" s="71" t="s">
        <v>196</v>
      </c>
      <c r="E4" s="26" t="s">
        <v>179</v>
      </c>
      <c r="F4" s="26" t="s">
        <v>180</v>
      </c>
      <c r="G4" s="26" t="s">
        <v>34</v>
      </c>
      <c r="H4" s="26" t="s">
        <v>9</v>
      </c>
    </row>
    <row r="5" spans="1:8" ht="15.75">
      <c r="A5" s="26"/>
      <c r="B5" s="30" t="s">
        <v>137</v>
      </c>
      <c r="C5" s="23">
        <f>SUM(C6+C29)</f>
        <v>5183450.66</v>
      </c>
      <c r="D5" s="31">
        <f>SUM(C5/7.5345)</f>
        <v>687962.12887384696</v>
      </c>
      <c r="E5" s="31">
        <f>SUM(E7+E29)</f>
        <v>1566804.4300000002</v>
      </c>
      <c r="F5" s="31">
        <f>SUM(F7+F29)</f>
        <v>719131.45</v>
      </c>
      <c r="G5" s="23">
        <f>SUM(F5/C5)*100</f>
        <v>13.873604615347105</v>
      </c>
      <c r="H5" s="23">
        <f>SUM(F5/E5)*100</f>
        <v>45.897971452633676</v>
      </c>
    </row>
    <row r="6" spans="1:8" ht="15.75">
      <c r="A6" s="26"/>
      <c r="B6" s="30" t="s">
        <v>136</v>
      </c>
      <c r="C6" s="23">
        <f>SUM(C7)</f>
        <v>4807276.8899999997</v>
      </c>
      <c r="D6" s="31">
        <f t="shared" ref="D6:D29" si="0">SUM(C6/7.5345)</f>
        <v>638035.28966752929</v>
      </c>
      <c r="E6" s="31">
        <f>SUM(E7)</f>
        <v>1523859.2400000002</v>
      </c>
      <c r="F6" s="31">
        <f>SUM(F7)</f>
        <v>676186.26</v>
      </c>
      <c r="G6" s="23">
        <f>SUM(F6/C6)*100</f>
        <v>14.065889597634557</v>
      </c>
      <c r="H6" s="23">
        <f>SUM(F6/E6)*100</f>
        <v>44.373275578917635</v>
      </c>
    </row>
    <row r="7" spans="1:8" ht="15" customHeight="1">
      <c r="A7" s="27">
        <v>6</v>
      </c>
      <c r="B7" s="27" t="s">
        <v>100</v>
      </c>
      <c r="C7" s="23">
        <f>SUM(C8+C18+C22+C25)</f>
        <v>4807276.8899999997</v>
      </c>
      <c r="D7" s="31">
        <f t="shared" si="0"/>
        <v>638035.28966752929</v>
      </c>
      <c r="E7" s="29">
        <f>SUM(E8+E18+E22+E25)</f>
        <v>1523859.2400000002</v>
      </c>
      <c r="F7" s="23">
        <f>SUM(F8+F18+F22+F25)</f>
        <v>676186.26</v>
      </c>
      <c r="G7" s="23">
        <f>SUM(F7/C7)*100</f>
        <v>14.065889597634557</v>
      </c>
      <c r="H7" s="23">
        <f>SUM(F7/E7)*100</f>
        <v>44.373275578917635</v>
      </c>
    </row>
    <row r="8" spans="1:8" ht="15" customHeight="1">
      <c r="A8" s="27">
        <v>63</v>
      </c>
      <c r="B8" s="27" t="s">
        <v>101</v>
      </c>
      <c r="C8" s="23">
        <f>SUM(C9+C12+C15)</f>
        <v>3966206.8</v>
      </c>
      <c r="D8" s="31">
        <f t="shared" si="0"/>
        <v>526406.10524918698</v>
      </c>
      <c r="E8" s="29">
        <f>SUM(E9+E12+E15)</f>
        <v>1207625.6200000001</v>
      </c>
      <c r="F8" s="23">
        <f>SUM(F9+F12+F15)</f>
        <v>550552.31999999995</v>
      </c>
      <c r="G8" s="23">
        <f t="shared" ref="G8:G29" si="1">SUM(F8/C8)*100</f>
        <v>13.881079524143825</v>
      </c>
      <c r="H8" s="23">
        <f t="shared" ref="H8:H29" si="2">SUM(F8/E8)*100</f>
        <v>45.589652197011183</v>
      </c>
    </row>
    <row r="9" spans="1:8" ht="26.25">
      <c r="A9" s="27">
        <v>636</v>
      </c>
      <c r="B9" s="41" t="s">
        <v>102</v>
      </c>
      <c r="C9" s="23">
        <f>SUM(C10:C11)</f>
        <v>3966206.77</v>
      </c>
      <c r="D9" s="31">
        <f t="shared" si="0"/>
        <v>526406.10126750276</v>
      </c>
      <c r="E9" s="29">
        <f>SUM(E10:E11)</f>
        <v>1149664.6200000001</v>
      </c>
      <c r="F9" s="23">
        <f>SUM(F10:F11)</f>
        <v>550552.31999999995</v>
      </c>
      <c r="G9" s="23">
        <f t="shared" si="1"/>
        <v>13.88107962913895</v>
      </c>
      <c r="H9" s="23">
        <f t="shared" si="2"/>
        <v>47.888080612587686</v>
      </c>
    </row>
    <row r="10" spans="1:8" ht="24.95" customHeight="1">
      <c r="A10" s="27">
        <v>6361</v>
      </c>
      <c r="B10" s="41" t="s">
        <v>103</v>
      </c>
      <c r="C10" s="23">
        <v>3966206.77</v>
      </c>
      <c r="D10" s="31">
        <f t="shared" si="0"/>
        <v>526406.10126750276</v>
      </c>
      <c r="E10" s="23">
        <v>1147762.6200000001</v>
      </c>
      <c r="F10" s="23">
        <v>550552.31999999995</v>
      </c>
      <c r="G10" s="23">
        <f t="shared" si="1"/>
        <v>13.88107962913895</v>
      </c>
      <c r="H10" s="23">
        <f t="shared" si="2"/>
        <v>47.967437726801023</v>
      </c>
    </row>
    <row r="11" spans="1:8" ht="24.95" customHeight="1">
      <c r="A11" s="27">
        <v>6362</v>
      </c>
      <c r="B11" s="41" t="s">
        <v>104</v>
      </c>
      <c r="C11" s="23">
        <v>0</v>
      </c>
      <c r="D11" s="31">
        <f t="shared" si="0"/>
        <v>0</v>
      </c>
      <c r="E11" s="23">
        <v>1902</v>
      </c>
      <c r="F11" s="23">
        <v>0</v>
      </c>
      <c r="G11" s="23" t="e">
        <f t="shared" si="1"/>
        <v>#DIV/0!</v>
      </c>
      <c r="H11" s="23">
        <f t="shared" si="2"/>
        <v>0</v>
      </c>
    </row>
    <row r="12" spans="1:8" ht="15" customHeight="1">
      <c r="A12" s="27">
        <v>638</v>
      </c>
      <c r="B12" s="27" t="s">
        <v>105</v>
      </c>
      <c r="C12" s="23">
        <f>SUM(C13)</f>
        <v>0.03</v>
      </c>
      <c r="D12" s="31">
        <f t="shared" si="0"/>
        <v>3.9816842524387809E-3</v>
      </c>
      <c r="E12" s="29">
        <f>SUM(E13:E14)</f>
        <v>0</v>
      </c>
      <c r="F12" s="23">
        <f>SUM(F13)</f>
        <v>0</v>
      </c>
      <c r="G12" s="23">
        <f t="shared" si="1"/>
        <v>0</v>
      </c>
      <c r="H12" s="23" t="e">
        <f t="shared" si="2"/>
        <v>#DIV/0!</v>
      </c>
    </row>
    <row r="13" spans="1:8" ht="15" customHeight="1">
      <c r="A13" s="27">
        <v>6381</v>
      </c>
      <c r="B13" s="27" t="s">
        <v>106</v>
      </c>
      <c r="C13" s="23">
        <v>0.03</v>
      </c>
      <c r="D13" s="31">
        <f t="shared" si="0"/>
        <v>3.9816842524387809E-3</v>
      </c>
      <c r="E13" s="23"/>
      <c r="F13" s="23">
        <v>0</v>
      </c>
      <c r="G13" s="23">
        <f t="shared" si="1"/>
        <v>0</v>
      </c>
      <c r="H13" s="23" t="e">
        <f t="shared" si="2"/>
        <v>#DIV/0!</v>
      </c>
    </row>
    <row r="14" spans="1:8" ht="26.25">
      <c r="A14" s="27">
        <v>6382</v>
      </c>
      <c r="B14" s="41" t="s">
        <v>130</v>
      </c>
      <c r="C14" s="31">
        <v>0</v>
      </c>
      <c r="D14" s="31">
        <f t="shared" si="0"/>
        <v>0</v>
      </c>
      <c r="E14" s="23">
        <v>0</v>
      </c>
      <c r="F14" s="23">
        <v>0</v>
      </c>
      <c r="G14" s="23"/>
      <c r="H14" s="23"/>
    </row>
    <row r="15" spans="1:8" ht="15" customHeight="1">
      <c r="A15" s="27">
        <v>639</v>
      </c>
      <c r="B15" s="27" t="s">
        <v>107</v>
      </c>
      <c r="C15" s="23">
        <f>SUM(C16:C17)</f>
        <v>0</v>
      </c>
      <c r="D15" s="31">
        <f t="shared" si="0"/>
        <v>0</v>
      </c>
      <c r="E15" s="29">
        <f>SUM(E16+E17)</f>
        <v>57961</v>
      </c>
      <c r="F15" s="23">
        <f>SUM(F17)</f>
        <v>0</v>
      </c>
      <c r="G15" s="23" t="e">
        <f t="shared" si="1"/>
        <v>#DIV/0!</v>
      </c>
      <c r="H15" s="23">
        <f t="shared" si="2"/>
        <v>0</v>
      </c>
    </row>
    <row r="16" spans="1:8" ht="24.95" customHeight="1">
      <c r="A16" s="41">
        <v>6391</v>
      </c>
      <c r="B16" s="41" t="s">
        <v>155</v>
      </c>
      <c r="C16" s="23">
        <v>0</v>
      </c>
      <c r="D16" s="31">
        <f t="shared" si="0"/>
        <v>0</v>
      </c>
      <c r="E16" s="63">
        <v>4798</v>
      </c>
      <c r="F16" s="23">
        <v>0</v>
      </c>
      <c r="G16" s="23"/>
      <c r="H16" s="23"/>
    </row>
    <row r="17" spans="1:8" ht="24.95" customHeight="1">
      <c r="A17" s="41">
        <v>6392</v>
      </c>
      <c r="B17" s="41" t="s">
        <v>201</v>
      </c>
      <c r="C17" s="23">
        <v>0</v>
      </c>
      <c r="D17" s="31">
        <f t="shared" si="0"/>
        <v>0</v>
      </c>
      <c r="E17" s="23">
        <v>53163</v>
      </c>
      <c r="F17" s="23">
        <v>0</v>
      </c>
      <c r="G17" s="23" t="e">
        <f t="shared" si="1"/>
        <v>#DIV/0!</v>
      </c>
      <c r="H17" s="23">
        <f t="shared" si="2"/>
        <v>0</v>
      </c>
    </row>
    <row r="18" spans="1:8" s="1" customFormat="1" ht="26.25">
      <c r="A18" s="41">
        <v>65</v>
      </c>
      <c r="B18" s="41" t="s">
        <v>109</v>
      </c>
      <c r="C18" s="69">
        <f>SUM(C19)</f>
        <v>150</v>
      </c>
      <c r="D18" s="31">
        <f t="shared" si="0"/>
        <v>19.908421262193908</v>
      </c>
      <c r="E18" s="80">
        <f>SUM(E19)</f>
        <v>5973.03</v>
      </c>
      <c r="F18" s="31">
        <f>SUM(F19)</f>
        <v>19.91</v>
      </c>
      <c r="G18" s="23">
        <f t="shared" si="1"/>
        <v>13.273333333333333</v>
      </c>
      <c r="H18" s="23">
        <f t="shared" si="2"/>
        <v>0.33333165914117291</v>
      </c>
    </row>
    <row r="19" spans="1:8">
      <c r="A19" s="27">
        <v>652</v>
      </c>
      <c r="B19" s="41" t="s">
        <v>110</v>
      </c>
      <c r="C19" s="63">
        <f t="shared" ref="C19" si="3">SUM(C20)</f>
        <v>150</v>
      </c>
      <c r="D19" s="31">
        <f t="shared" si="0"/>
        <v>19.908421262193908</v>
      </c>
      <c r="E19" s="29">
        <f>SUM(E20:E21)</f>
        <v>5973.03</v>
      </c>
      <c r="F19" s="23">
        <f>SUM(F20:F21)</f>
        <v>19.91</v>
      </c>
      <c r="G19" s="23">
        <f t="shared" si="1"/>
        <v>13.273333333333333</v>
      </c>
      <c r="H19" s="23">
        <f t="shared" si="2"/>
        <v>0.33333165914117291</v>
      </c>
    </row>
    <row r="20" spans="1:8" ht="15" customHeight="1">
      <c r="A20" s="27">
        <v>6526</v>
      </c>
      <c r="B20" s="27" t="s">
        <v>111</v>
      </c>
      <c r="C20" s="63">
        <v>150</v>
      </c>
      <c r="D20" s="31">
        <f t="shared" si="0"/>
        <v>19.908421262193908</v>
      </c>
      <c r="E20" s="23">
        <v>5973.03</v>
      </c>
      <c r="F20" s="23">
        <v>19.91</v>
      </c>
      <c r="G20" s="23">
        <f t="shared" si="1"/>
        <v>13.273333333333333</v>
      </c>
      <c r="H20" s="23">
        <f t="shared" si="2"/>
        <v>0.33333165914117291</v>
      </c>
    </row>
    <row r="21" spans="1:8" ht="26.25">
      <c r="A21" s="27">
        <v>6528</v>
      </c>
      <c r="B21" s="41" t="s">
        <v>112</v>
      </c>
      <c r="C21" s="63">
        <v>0</v>
      </c>
      <c r="D21" s="31">
        <f t="shared" si="0"/>
        <v>0</v>
      </c>
      <c r="E21" s="23">
        <v>0</v>
      </c>
      <c r="F21" s="23">
        <v>0</v>
      </c>
      <c r="G21" s="23" t="e">
        <f t="shared" si="1"/>
        <v>#DIV/0!</v>
      </c>
      <c r="H21" s="23" t="e">
        <f t="shared" si="2"/>
        <v>#DIV/0!</v>
      </c>
    </row>
    <row r="22" spans="1:8" ht="26.25">
      <c r="A22" s="27">
        <v>66</v>
      </c>
      <c r="B22" s="41" t="s">
        <v>113</v>
      </c>
      <c r="C22" s="63">
        <f t="shared" ref="C22:C23" si="4">SUM(C23)</f>
        <v>51480</v>
      </c>
      <c r="D22" s="31">
        <f t="shared" si="0"/>
        <v>6832.570177184949</v>
      </c>
      <c r="E22" s="29">
        <f t="shared" ref="E22:F23" si="5">SUM(E23)</f>
        <v>10753.59</v>
      </c>
      <c r="F22" s="23">
        <f t="shared" si="5"/>
        <v>4022.12</v>
      </c>
      <c r="G22" s="23">
        <f t="shared" si="1"/>
        <v>7.8129759129759124</v>
      </c>
      <c r="H22" s="23">
        <f t="shared" si="2"/>
        <v>37.402579045695433</v>
      </c>
    </row>
    <row r="23" spans="1:8">
      <c r="A23" s="27">
        <v>661</v>
      </c>
      <c r="B23" s="41" t="s">
        <v>114</v>
      </c>
      <c r="C23" s="63">
        <f t="shared" si="4"/>
        <v>51480</v>
      </c>
      <c r="D23" s="31">
        <f t="shared" si="0"/>
        <v>6832.570177184949</v>
      </c>
      <c r="E23" s="29">
        <f t="shared" si="5"/>
        <v>10753.59</v>
      </c>
      <c r="F23" s="23">
        <f t="shared" si="5"/>
        <v>4022.12</v>
      </c>
      <c r="G23" s="23">
        <f t="shared" si="1"/>
        <v>7.8129759129759124</v>
      </c>
      <c r="H23" s="23">
        <f t="shared" si="2"/>
        <v>37.402579045695433</v>
      </c>
    </row>
    <row r="24" spans="1:8" ht="15" customHeight="1">
      <c r="A24" s="27">
        <v>6615</v>
      </c>
      <c r="B24" s="27" t="s">
        <v>115</v>
      </c>
      <c r="C24" s="63">
        <v>51480</v>
      </c>
      <c r="D24" s="31">
        <f t="shared" si="0"/>
        <v>6832.570177184949</v>
      </c>
      <c r="E24" s="23">
        <v>10753.59</v>
      </c>
      <c r="F24" s="23">
        <v>4022.12</v>
      </c>
      <c r="G24" s="23">
        <f t="shared" si="1"/>
        <v>7.8129759129759124</v>
      </c>
      <c r="H24" s="23">
        <f t="shared" si="2"/>
        <v>37.402579045695433</v>
      </c>
    </row>
    <row r="25" spans="1:8" ht="26.25">
      <c r="A25" s="27">
        <v>67</v>
      </c>
      <c r="B25" s="41" t="s">
        <v>116</v>
      </c>
      <c r="C25" s="63">
        <f>SUM(C26)</f>
        <v>789440.09</v>
      </c>
      <c r="D25" s="31">
        <f t="shared" si="0"/>
        <v>104776.70581989514</v>
      </c>
      <c r="E25" s="29">
        <f t="shared" ref="E25:F25" si="6">SUM(E26)</f>
        <v>299507</v>
      </c>
      <c r="F25" s="23">
        <f t="shared" si="6"/>
        <v>121591.91</v>
      </c>
      <c r="G25" s="23">
        <f t="shared" si="1"/>
        <v>15.402297342158036</v>
      </c>
      <c r="H25" s="23">
        <f t="shared" si="2"/>
        <v>40.597351647874675</v>
      </c>
    </row>
    <row r="26" spans="1:8" ht="26.25">
      <c r="A26" s="27">
        <v>671</v>
      </c>
      <c r="B26" s="41" t="s">
        <v>117</v>
      </c>
      <c r="C26" s="23">
        <f t="shared" ref="C26" si="7">SUM(C27)</f>
        <v>789440.09</v>
      </c>
      <c r="D26" s="31">
        <f t="shared" si="0"/>
        <v>104776.70581989514</v>
      </c>
      <c r="E26" s="29">
        <f>SUM(E27+E28)</f>
        <v>299507</v>
      </c>
      <c r="F26" s="23">
        <f>SUM(F27:F28)</f>
        <v>121591.91</v>
      </c>
      <c r="G26" s="23">
        <f t="shared" si="1"/>
        <v>15.402297342158036</v>
      </c>
      <c r="H26" s="23">
        <f t="shared" si="2"/>
        <v>40.597351647874675</v>
      </c>
    </row>
    <row r="27" spans="1:8" ht="15" customHeight="1">
      <c r="A27" s="27">
        <v>6711</v>
      </c>
      <c r="B27" s="27" t="s">
        <v>118</v>
      </c>
      <c r="C27" s="23">
        <v>789440.09</v>
      </c>
      <c r="D27" s="31">
        <f t="shared" si="0"/>
        <v>104776.70581989514</v>
      </c>
      <c r="E27" s="23">
        <v>299507</v>
      </c>
      <c r="F27" s="23">
        <v>121591.91</v>
      </c>
      <c r="G27" s="23">
        <f t="shared" si="1"/>
        <v>15.402297342158036</v>
      </c>
      <c r="H27" s="23">
        <f t="shared" si="2"/>
        <v>40.597351647874675</v>
      </c>
    </row>
    <row r="28" spans="1:8" ht="24.95" customHeight="1">
      <c r="A28" s="27">
        <v>6712</v>
      </c>
      <c r="B28" s="41" t="s">
        <v>154</v>
      </c>
      <c r="C28" s="23">
        <v>0</v>
      </c>
      <c r="D28" s="31">
        <f t="shared" si="0"/>
        <v>0</v>
      </c>
      <c r="E28" s="23"/>
      <c r="F28" s="23">
        <v>0</v>
      </c>
      <c r="G28" s="23" t="e">
        <f t="shared" ref="G28" si="8">SUM(F28/C28)*100</f>
        <v>#DIV/0!</v>
      </c>
      <c r="H28" s="23" t="e">
        <f t="shared" ref="H28" si="9">SUM(F28/E28)*100</f>
        <v>#DIV/0!</v>
      </c>
    </row>
    <row r="29" spans="1:8">
      <c r="A29" s="41">
        <v>92</v>
      </c>
      <c r="B29" s="42" t="s">
        <v>134</v>
      </c>
      <c r="C29" s="31">
        <v>376173.77</v>
      </c>
      <c r="D29" s="31">
        <f t="shared" si="0"/>
        <v>49926.839206317607</v>
      </c>
      <c r="E29" s="31">
        <v>42945.19</v>
      </c>
      <c r="F29" s="23">
        <v>42945.19</v>
      </c>
      <c r="G29" s="23">
        <f t="shared" si="1"/>
        <v>11.416316985631401</v>
      </c>
      <c r="H29" s="23">
        <f t="shared" si="2"/>
        <v>100</v>
      </c>
    </row>
  </sheetData>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Zakon o proračunu</vt:lpstr>
      <vt:lpstr>pol.g.</vt:lpstr>
      <vt:lpstr>OPĆI DIO I</vt:lpstr>
      <vt:lpstr>RASHOD I.F.12</vt:lpstr>
      <vt:lpstr>PRIH. I.F.12</vt:lpstr>
      <vt:lpstr>RASHOD F.K.12</vt:lpstr>
      <vt:lpstr>PRIHOD F.K. 12</vt:lpstr>
      <vt:lpstr>RASHOD E.K.12</vt:lpstr>
      <vt:lpstr>PRIHOD E.K.12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Racunovodstvo</dc:creator>
  <cp:lastModifiedBy>Računalo-02</cp:lastModifiedBy>
  <cp:lastPrinted>2023-07-13T08:28:15Z</cp:lastPrinted>
  <dcterms:created xsi:type="dcterms:W3CDTF">2022-04-11T07:24:07Z</dcterms:created>
  <dcterms:modified xsi:type="dcterms:W3CDTF">2023-07-21T07:04:33Z</dcterms:modified>
</cp:coreProperties>
</file>